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05" windowHeight="4575" tabRatio="598" activeTab="2"/>
  </bookViews>
  <sheets>
    <sheet name="平衡表" sheetId="1" r:id="rId1"/>
    <sheet name="收支餘絀表" sheetId="2" r:id="rId2"/>
    <sheet name="現金流量表" sheetId="3" r:id="rId3"/>
  </sheets>
  <definedNames>
    <definedName name="_xlnm.Print_Area" localSheetId="0">'平衡表'!$A$1:$AA$34</definedName>
    <definedName name="_xlnm.Print_Area" localSheetId="1">'收支餘絀表'!$A$1:$Y$32</definedName>
    <definedName name="_xlnm.Print_Area" localSheetId="2">'現金流量表'!$A$1:$J$44</definedName>
  </definedNames>
  <calcPr fullCalcOnLoad="1"/>
</workbook>
</file>

<file path=xl/sharedStrings.xml><?xml version="1.0" encoding="utf-8"?>
<sst xmlns="http://schemas.openxmlformats.org/spreadsheetml/2006/main" count="153" uniqueCount="136">
  <si>
    <t>流動資產</t>
  </si>
  <si>
    <t>流動負債</t>
  </si>
  <si>
    <t>流動負債合計</t>
  </si>
  <si>
    <t>流動資產合計</t>
  </si>
  <si>
    <t>固定資產</t>
  </si>
  <si>
    <t>其他資產</t>
  </si>
  <si>
    <t>存出保證金</t>
  </si>
  <si>
    <t xml:space="preserve"> </t>
  </si>
  <si>
    <t>現金流量表</t>
  </si>
  <si>
    <t>預付土地、設備款及未完工程</t>
  </si>
  <si>
    <t>負債總計</t>
  </si>
  <si>
    <t>資　　　產</t>
  </si>
  <si>
    <t>附　註</t>
  </si>
  <si>
    <t>二</t>
  </si>
  <si>
    <t>差　　異</t>
  </si>
  <si>
    <t>金　　　　　　　　額</t>
  </si>
  <si>
    <t>私立中原大學</t>
  </si>
  <si>
    <t>平衡表</t>
  </si>
  <si>
    <t>單位：新台幣元</t>
  </si>
  <si>
    <t>負債．權益基金及餘絀</t>
  </si>
  <si>
    <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</si>
  <si>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金額</t>
    </r>
  </si>
  <si>
    <t>現金及銀行存款</t>
  </si>
  <si>
    <r>
      <t>三</t>
    </r>
    <r>
      <rPr>
        <sz val="12"/>
        <rFont val="Times New Roman"/>
        <family val="1"/>
      </rPr>
      <t>.1</t>
    </r>
  </si>
  <si>
    <t>應付款項</t>
  </si>
  <si>
    <t>應收款項</t>
  </si>
  <si>
    <r>
      <t>三</t>
    </r>
    <r>
      <rPr>
        <sz val="12"/>
        <rFont val="Times New Roman"/>
        <family val="1"/>
      </rPr>
      <t>.2</t>
    </r>
  </si>
  <si>
    <t>預收及代收款項</t>
  </si>
  <si>
    <t>預付款項</t>
  </si>
  <si>
    <t>其他負債</t>
  </si>
  <si>
    <t>長期投資及基金</t>
  </si>
  <si>
    <t>應付退休金</t>
  </si>
  <si>
    <t>作業基金</t>
  </si>
  <si>
    <r>
      <t>三</t>
    </r>
    <r>
      <rPr>
        <sz val="12"/>
        <rFont val="Times New Roman"/>
        <family val="1"/>
      </rPr>
      <t>.3</t>
    </r>
  </si>
  <si>
    <t>存入保證金</t>
  </si>
  <si>
    <t>其他負債合計</t>
  </si>
  <si>
    <t>土　　　地</t>
  </si>
  <si>
    <t>土地改良物</t>
  </si>
  <si>
    <t>權益基金及餘絀</t>
  </si>
  <si>
    <t>建　築　物</t>
  </si>
  <si>
    <t>未指定用途權益基金</t>
  </si>
  <si>
    <t>機械儀器及設備</t>
  </si>
  <si>
    <t>累積餘絀</t>
  </si>
  <si>
    <t>圖書及博物</t>
  </si>
  <si>
    <t>本期餘絀</t>
  </si>
  <si>
    <t>其他設備</t>
  </si>
  <si>
    <t>權益基金及餘絀總計</t>
  </si>
  <si>
    <t>固定資產合計</t>
  </si>
  <si>
    <t>其他應收款</t>
  </si>
  <si>
    <r>
      <t>五</t>
    </r>
    <r>
      <rPr>
        <sz val="12"/>
        <rFont val="Times New Roman"/>
        <family val="1"/>
      </rPr>
      <t>.3</t>
    </r>
  </si>
  <si>
    <t>其他資產合計</t>
  </si>
  <si>
    <t>負債、權益基金及餘絀總計</t>
  </si>
  <si>
    <r>
      <t>(</t>
    </r>
    <r>
      <rPr>
        <sz val="12"/>
        <rFont val="標楷體"/>
        <family val="4"/>
      </rPr>
      <t>請參閱財務報表附註</t>
    </r>
    <r>
      <rPr>
        <sz val="12"/>
        <rFont val="Times New Roman"/>
        <family val="1"/>
      </rPr>
      <t>)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</si>
  <si>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</si>
  <si>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收支餘絀表</t>
  </si>
  <si>
    <t>附註</t>
  </si>
  <si>
    <t>預算數比較</t>
  </si>
  <si>
    <t>％</t>
  </si>
  <si>
    <t>收　　入</t>
  </si>
  <si>
    <t>學雜費收入</t>
  </si>
  <si>
    <t>推廣教育收入</t>
  </si>
  <si>
    <t>建教合作收入</t>
  </si>
  <si>
    <t>補助及捐贈收入</t>
  </si>
  <si>
    <t>作業收益</t>
  </si>
  <si>
    <t>財務收入</t>
  </si>
  <si>
    <t>其他收入</t>
  </si>
  <si>
    <t>小　　計</t>
  </si>
  <si>
    <t>支　　出</t>
  </si>
  <si>
    <t>董事會支出</t>
  </si>
  <si>
    <t>行政管理支出</t>
  </si>
  <si>
    <t>教學研究及訓輔支出</t>
  </si>
  <si>
    <t>獎助學金支出</t>
  </si>
  <si>
    <t>推廣教育及其他教學支出</t>
  </si>
  <si>
    <t>建教合作支出</t>
  </si>
  <si>
    <t>其他支出</t>
  </si>
  <si>
    <t>董　事　長：　　　　　　　　　　　　　　　校　　　長：　　　　　　　　　　　　　　　　　　　主辦會計人員：　　　　　　　　　　　　　　經辦會計人員：</t>
  </si>
  <si>
    <t>營運活動現金流量</t>
  </si>
  <si>
    <t>本期餘絀</t>
  </si>
  <si>
    <t>加：不產生現金流出之支出</t>
  </si>
  <si>
    <t>減：不產生現金流入之收入</t>
  </si>
  <si>
    <r>
      <t>流動資產調整項目淨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減數</t>
    </r>
  </si>
  <si>
    <t>應收款項</t>
  </si>
  <si>
    <t>預付款項</t>
  </si>
  <si>
    <r>
      <t>流動負債調整項目淨增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</si>
  <si>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應付款項</t>
  </si>
  <si>
    <t>預收款項</t>
  </si>
  <si>
    <r>
      <t>其他負債調整項目淨增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</si>
  <si>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r>
      <t>營運活動之現金流入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</si>
  <si>
    <t>投資活動現金流量</t>
  </si>
  <si>
    <t>購買固定資產付現數</t>
  </si>
  <si>
    <t>收回存出保證金收現數</t>
  </si>
  <si>
    <r>
      <t>投資活動之現金流入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</si>
  <si>
    <t>理財活動現金流量</t>
  </si>
  <si>
    <r>
      <t>代收款項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付現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收現數</t>
    </r>
  </si>
  <si>
    <r>
      <t>存入保證金收現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付現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</si>
  <si>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r>
      <t>理財活動之現金流入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</si>
  <si>
    <r>
      <t>本期現金及銀行存款淨流入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</si>
  <si>
    <t>加：期初現金及銀行存款</t>
  </si>
  <si>
    <t>期末現金及銀行存款</t>
  </si>
  <si>
    <t>現金流量資訊之補充揭露：</t>
  </si>
  <si>
    <r>
      <t>　本期支付利息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不含資本化之利息</t>
    </r>
    <r>
      <rPr>
        <sz val="12"/>
        <rFont val="Times New Roman"/>
        <family val="1"/>
      </rPr>
      <t>)</t>
    </r>
  </si>
  <si>
    <t>　本期支付所得稅</t>
  </si>
  <si>
    <t>購置固定資產價款與現金支付數之調節</t>
  </si>
  <si>
    <t>固定資產增加數</t>
  </si>
  <si>
    <r>
      <t>應付工程及設備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增加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減少</t>
    </r>
  </si>
  <si>
    <t>現金支付數</t>
  </si>
  <si>
    <r>
      <t>董事長：　　　　　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校長：　　　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主辦會計人員：　　　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經辦會計人員：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</si>
  <si>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</si>
  <si>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</si>
  <si>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</si>
  <si>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t>民國九十五年七月三十一日</t>
  </si>
  <si>
    <t>及民國九十四年七月三十一日</t>
  </si>
  <si>
    <t>民國九十四年八月一日至九十五年七月三十一日</t>
  </si>
  <si>
    <t>及民國九十三年八月一日至九十四年七月三十一日</t>
  </si>
  <si>
    <t>九十四學年度預算數</t>
  </si>
  <si>
    <t>九十四學年度決算數</t>
  </si>
  <si>
    <t>九十三學年度決算數</t>
  </si>
  <si>
    <t>九十四學年度決算數與</t>
  </si>
  <si>
    <t>九十三學年度決算數比較</t>
  </si>
  <si>
    <t>九十四學年度</t>
  </si>
  <si>
    <t>九十三學年度</t>
  </si>
  <si>
    <t>長期投資</t>
  </si>
  <si>
    <t>長期投資及基金合計</t>
  </si>
  <si>
    <t>　認列附屬機構作業利得</t>
  </si>
  <si>
    <t>　固定資產報廢</t>
  </si>
  <si>
    <t xml:space="preserve">  認列附屬機構作業損失</t>
  </si>
  <si>
    <t>作業損失</t>
  </si>
  <si>
    <r>
      <t>三</t>
    </r>
    <r>
      <rPr>
        <sz val="12"/>
        <rFont val="Times New Roman"/>
        <family val="1"/>
      </rPr>
      <t>.4</t>
    </r>
  </si>
  <si>
    <r>
      <t>三</t>
    </r>
    <r>
      <rPr>
        <sz val="12"/>
        <rFont val="Times New Roman"/>
        <family val="1"/>
      </rPr>
      <t>.5</t>
    </r>
    <r>
      <rPr>
        <sz val="12"/>
        <rFont val="標楷體"/>
        <family val="4"/>
      </rPr>
      <t>及五</t>
    </r>
    <r>
      <rPr>
        <sz val="12"/>
        <rFont val="Times New Roman"/>
        <family val="1"/>
      </rPr>
      <t>.1</t>
    </r>
  </si>
  <si>
    <r>
      <t>三</t>
    </r>
    <r>
      <rPr>
        <sz val="12"/>
        <rFont val="Times New Roman"/>
        <family val="1"/>
      </rPr>
      <t>.6</t>
    </r>
  </si>
  <si>
    <r>
      <t>三</t>
    </r>
    <r>
      <rPr>
        <sz val="12"/>
        <rFont val="Times New Roman"/>
        <family val="1"/>
      </rPr>
      <t>.7</t>
    </r>
  </si>
  <si>
    <r>
      <t>三</t>
    </r>
    <r>
      <rPr>
        <sz val="12"/>
        <rFont val="Times New Roman"/>
        <family val="1"/>
      </rPr>
      <t>.8</t>
    </r>
  </si>
  <si>
    <r>
      <t>董　事　長：　　　　　　　　　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校　　　長：　　　　　　　　　　　　　　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主辦會計人員：　　　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　　經辦會計人員：</t>
    </r>
  </si>
  <si>
    <t>項     目</t>
  </si>
  <si>
    <t>項       目</t>
  </si>
  <si>
    <t>應付退休金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</si>
</sst>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[Red]&quot;$&quot;\(#,##0\)"/>
    <numFmt numFmtId="178" formatCode="0.00_);[Red]\(0.00\);&quot;    -      &quot;"/>
    <numFmt numFmtId="179" formatCode="#,##0_);[Red]\(#,##0\);&quot;    -        &quot;"/>
    <numFmt numFmtId="180" formatCode="0.00_);[Red]\(0.00\)"/>
    <numFmt numFmtId="181" formatCode="#,##0.00_);[Red]\(#,##0.00\)"/>
    <numFmt numFmtId="182" formatCode="&quot;$&quot;#,##0_);[Red]\(&quot;$&quot;#,##0\)"/>
    <numFmt numFmtId="183" formatCode="&quot;$&quot;#,##0_);&quot;$&quot;\(#,##0\);&quot;    $-       &quot;"/>
    <numFmt numFmtId="184" formatCode="#,##0.00_);[Red]\(#,##0.00\);&quot;    -       &quot;"/>
    <numFmt numFmtId="185" formatCode="#,##0_);[Red]\(#,##0\);&quot;    -       &quot;"/>
    <numFmt numFmtId="186" formatCode="&quot;$&quot;#,##0.00_);[Red]&quot;$&quot;\(#,##0.00\)"/>
    <numFmt numFmtId="187" formatCode="&quot;$&quot;#,##0_);\(&quot;$&quot;#,##0\)"/>
    <numFmt numFmtId="188" formatCode="#,##0_);[Red]\(#,##0\);&quot;  -&quot;"/>
    <numFmt numFmtId="189" formatCode="&quot;$&quot;#,##0_);[Red]&quot;$&quot;\(#,##0\);&quot;$-     &quot;"/>
    <numFmt numFmtId="190" formatCode="#,##0_);[Red]\(#,##0\);&quot; -     &quot;"/>
    <numFmt numFmtId="191" formatCode="0_);[Red]\(0\)"/>
    <numFmt numFmtId="192" formatCode="0_ "/>
    <numFmt numFmtId="193" formatCode="0.00_ "/>
    <numFmt numFmtId="194" formatCode="&quot;$&quot;#,##0.00_);[Red]\(&quot;$&quot;#,##0.00\)"/>
    <numFmt numFmtId="195" formatCode="#,##0.0_);[Red]\(#,##0.0\);&quot;    -       &quot;"/>
    <numFmt numFmtId="196" formatCode="#,##0_);\(#,##0\)"/>
    <numFmt numFmtId="197" formatCode="#,##0.00_);\(#,##0.00\)"/>
    <numFmt numFmtId="198" formatCode="#,##0.00\ ;[Red]\(#,##0.00\)"/>
    <numFmt numFmtId="199" formatCode="_-&quot;$&quot;* #,##0.0_-;\-&quot;$&quot;* #,##0.0_-;_-&quot;$&quot;* &quot;-&quot;??_-;_-@_-"/>
    <numFmt numFmtId="200" formatCode="_-&quot;$&quot;* #,##0_-;\-&quot;$&quot;* #,##0_-;_-&quot;$&quot;* &quot;-&quot;??_-;_-@_-"/>
    <numFmt numFmtId="201" formatCode="_-* #,##0.0_-;\-* #,##0.0_-;_-* &quot;-&quot;??_-;_-@_-"/>
    <numFmt numFmtId="202" formatCode="_-* #,##0_-;\-* #,##0_-;_-* &quot;-&quot;??_-;_-@_-"/>
    <numFmt numFmtId="203" formatCode="0_);\(0\)"/>
    <numFmt numFmtId="204" formatCode="0.00_);\(0.00\)"/>
    <numFmt numFmtId="205" formatCode="0.00;[Red]0.00"/>
    <numFmt numFmtId="206" formatCode="000"/>
    <numFmt numFmtId="207" formatCode="&quot;$&quot;#,##0.0_);[Red]\(&quot;$&quot;#,##0.0\)"/>
    <numFmt numFmtId="208" formatCode="#,##0.0_);[Red]\(#,##0.0\)"/>
    <numFmt numFmtId="209" formatCode="_-&quot;$&quot;\ #,##0_-;\-&quot;$&quot;\ #,##0_-;_-&quot;$&quot;\ &quot;-&quot;_-;_-@_-"/>
    <numFmt numFmtId="210" formatCode="#,##0.00&quot;元&quot;_);[Red]\(#,##0.00\)"/>
    <numFmt numFmtId="211" formatCode="#,##0.00&quot;  &quot;_);[Red]\(#,##0.00\)"/>
    <numFmt numFmtId="212" formatCode="#,##0.00&quot;    &quot;_);[Red]\(#,##0.00\)"/>
    <numFmt numFmtId="213" formatCode="#,##0.00&quot;  &quot;_);[Red]\(#,##0.00\)&quot;  &quot;\ "/>
    <numFmt numFmtId="214" formatCode="#,##0.00&quot;  &quot;_);[Red]\(#,##0.00\)&quot; &quot;\ "/>
    <numFmt numFmtId="215" formatCode="_-&quot;$&quot;* #,##0_-;\-&quot;$&quot;* #,##0_-;_-&quot;$&quot;\ \ \ &quot;-&quot;_-;_-@_-"/>
    <numFmt numFmtId="216" formatCode="_-&quot;$&quot;* #,##0_-;\-&quot;$&quot;* #,##0_-;_-&quot;$&quot;\ \ &quot;-&quot;_-;_-@_-"/>
    <numFmt numFmtId="217" formatCode="_-&quot;$&quot;\ #,##0_-;\-&quot;$&quot;\ #,##0_-;_-&quot;$&quot;\ \ \ \ \ &quot;-&quot;_-;_-@_-"/>
    <numFmt numFmtId="218" formatCode="_(* #,##0_);_(* \(#,##0\);_(* &quot;-&quot;_);_(@_)"/>
    <numFmt numFmtId="219" formatCode="#,##0_ "/>
    <numFmt numFmtId="220" formatCode="&quot;$&quot;#,##0_);[Black]&quot;$&quot;\(#,##0\)"/>
    <numFmt numFmtId="221" formatCode="_(&quot;$&quot;#,##0_);_(&quot;$&quot;\(#,##0\);_(&quot;$&quot;\ &quot;-&quot;_);_(@_)"/>
    <numFmt numFmtId="222" formatCode="#,##0.0_);[Red]\(#,##0.0\);&quot;    $-   &quot;"/>
    <numFmt numFmtId="223" formatCode="#,##0.0_);[Red]\(#,##0.0\);&quot;    $-     &quot;"/>
    <numFmt numFmtId="224" formatCode="#,##0.0_);[Red]\(#,##0.0\);&quot;    $-    &quot;"/>
    <numFmt numFmtId="225" formatCode="#,##0.0_);[Red]\(#,##0.0\);&quot;    $-  &quot;"/>
    <numFmt numFmtId="226" formatCode="#,##0_);\(#,##0\);&quot; -  &quot;"/>
    <numFmt numFmtId="227" formatCode="#,##0.0_);\(#,##0.0\)"/>
    <numFmt numFmtId="228" formatCode="\-"/>
    <numFmt numFmtId="229" formatCode="\ \ \ \-"/>
    <numFmt numFmtId="230" formatCode="\ \-\ \ 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GE Kai+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17" applyFont="1" applyAlignment="1">
      <alignment horizontal="centerContinuous" vertical="center"/>
    </xf>
    <xf numFmtId="0" fontId="5" fillId="0" borderId="0" xfId="17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96" fontId="5" fillId="0" borderId="0" xfId="0" applyNumberFormat="1" applyFont="1" applyBorder="1" applyAlignment="1">
      <alignment horizontal="right" vertical="center"/>
    </xf>
    <xf numFmtId="196" fontId="5" fillId="0" borderId="13" xfId="0" applyNumberFormat="1" applyFont="1" applyBorder="1" applyAlignment="1">
      <alignment horizontal="right" vertical="center"/>
    </xf>
    <xf numFmtId="196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196" fontId="5" fillId="0" borderId="13" xfId="0" applyNumberFormat="1" applyFont="1" applyBorder="1" applyAlignment="1">
      <alignment vertical="center"/>
    </xf>
    <xf numFmtId="19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21" fontId="5" fillId="0" borderId="0" xfId="0" applyNumberFormat="1" applyFont="1" applyBorder="1" applyAlignment="1">
      <alignment horizontal="right" vertical="center"/>
    </xf>
    <xf numFmtId="6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vertical="center"/>
    </xf>
    <xf numFmtId="196" fontId="5" fillId="0" borderId="5" xfId="0" applyNumberFormat="1" applyFont="1" applyBorder="1" applyAlignment="1">
      <alignment vertical="center"/>
    </xf>
    <xf numFmtId="196" fontId="5" fillId="0" borderId="5" xfId="0" applyNumberFormat="1" applyFont="1" applyBorder="1" applyAlignment="1">
      <alignment horizontal="right" vertical="center"/>
    </xf>
    <xf numFmtId="196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196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202" fontId="5" fillId="0" borderId="0" xfId="0" applyNumberFormat="1" applyFont="1" applyBorder="1" applyAlignment="1">
      <alignment horizontal="right" vertical="center"/>
    </xf>
    <xf numFmtId="49" fontId="5" fillId="0" borderId="0" xfId="15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4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0" fontId="5" fillId="0" borderId="6" xfId="17" applyFont="1" applyBorder="1" applyAlignment="1">
      <alignment horizontal="distributed" vertical="center"/>
    </xf>
    <xf numFmtId="0" fontId="5" fillId="0" borderId="1" xfId="17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6" fontId="5" fillId="0" borderId="7" xfId="0" applyNumberFormat="1" applyFont="1" applyBorder="1" applyAlignment="1">
      <alignment horizontal="right" vertical="center"/>
    </xf>
    <xf numFmtId="196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Continuous" vertical="center"/>
    </xf>
    <xf numFmtId="196" fontId="5" fillId="0" borderId="1" xfId="0" applyNumberFormat="1" applyFont="1" applyBorder="1" applyAlignment="1">
      <alignment vertical="center"/>
    </xf>
    <xf numFmtId="196" fontId="5" fillId="0" borderId="7" xfId="0" applyNumberFormat="1" applyFont="1" applyBorder="1" applyAlignment="1">
      <alignment vertical="center"/>
    </xf>
    <xf numFmtId="196" fontId="5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86" fontId="5" fillId="0" borderId="12" xfId="0" applyNumberFormat="1" applyFont="1" applyBorder="1" applyAlignment="1">
      <alignment horizontal="center" vertical="center"/>
    </xf>
    <xf numFmtId="6" fontId="5" fillId="0" borderId="11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horizontal="right" vertical="center"/>
    </xf>
    <xf numFmtId="197" fontId="5" fillId="0" borderId="14" xfId="0" applyNumberFormat="1" applyFont="1" applyBorder="1" applyAlignment="1">
      <alignment horizontal="right" vertical="center"/>
    </xf>
    <xf numFmtId="221" fontId="5" fillId="0" borderId="1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87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83" fontId="4" fillId="0" borderId="12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85" fontId="5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right" vertical="center"/>
    </xf>
    <xf numFmtId="226" fontId="5" fillId="0" borderId="0" xfId="0" applyNumberFormat="1" applyFont="1" applyBorder="1" applyAlignment="1">
      <alignment horizontal="right" vertical="center"/>
    </xf>
    <xf numFmtId="196" fontId="5" fillId="0" borderId="13" xfId="0" applyNumberFormat="1" applyFont="1" applyFill="1" applyBorder="1" applyAlignment="1">
      <alignment horizontal="right" vertical="center"/>
    </xf>
    <xf numFmtId="196" fontId="5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17" applyFont="1" applyFill="1" applyAlignment="1">
      <alignment horizontal="centerContinuous" vertical="center"/>
    </xf>
    <xf numFmtId="0" fontId="5" fillId="0" borderId="0" xfId="17" applyFont="1" applyFill="1" applyAlignment="1">
      <alignment horizontal="centerContinuous" vertical="center"/>
    </xf>
    <xf numFmtId="0" fontId="5" fillId="0" borderId="0" xfId="17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11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vertical="center"/>
    </xf>
    <xf numFmtId="37" fontId="5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96" fontId="5" fillId="0" borderId="5" xfId="0" applyNumberFormat="1" applyFont="1" applyFill="1" applyBorder="1" applyAlignment="1">
      <alignment horizontal="right" vertical="center"/>
    </xf>
    <xf numFmtId="226" fontId="5" fillId="0" borderId="0" xfId="0" applyNumberFormat="1" applyFont="1" applyFill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225" fontId="5" fillId="0" borderId="1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5" fillId="0" borderId="7" xfId="0" applyNumberFormat="1" applyFont="1" applyFill="1" applyBorder="1" applyAlignment="1">
      <alignment horizontal="right" vertical="center"/>
    </xf>
    <xf numFmtId="187" fontId="5" fillId="0" borderId="6" xfId="0" applyNumberFormat="1" applyFont="1" applyFill="1" applyBorder="1" applyAlignment="1">
      <alignment horizontal="right" vertical="center"/>
    </xf>
    <xf numFmtId="0" fontId="5" fillId="0" borderId="0" xfId="17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83" fontId="5" fillId="0" borderId="0" xfId="0" applyNumberFormat="1" applyFont="1" applyBorder="1" applyAlignment="1">
      <alignment vertical="center"/>
    </xf>
    <xf numFmtId="22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17" applyFont="1" applyBorder="1" applyAlignment="1">
      <alignment horizontal="distributed" vertical="center"/>
    </xf>
    <xf numFmtId="0" fontId="5" fillId="0" borderId="12" xfId="17" applyFont="1" applyBorder="1" applyAlignment="1">
      <alignment horizontal="distributed" vertical="center"/>
    </xf>
    <xf numFmtId="0" fontId="5" fillId="0" borderId="8" xfId="17" applyFont="1" applyBorder="1" applyAlignment="1">
      <alignment horizontal="distributed" vertical="center"/>
    </xf>
    <xf numFmtId="0" fontId="4" fillId="0" borderId="4" xfId="17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/>
    </xf>
    <xf numFmtId="0" fontId="5" fillId="0" borderId="3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/>
    </xf>
    <xf numFmtId="0" fontId="5" fillId="0" borderId="0" xfId="17" applyFont="1" applyBorder="1" applyAlignment="1">
      <alignment horizontal="center" vertical="center"/>
    </xf>
    <xf numFmtId="0" fontId="5" fillId="0" borderId="13" xfId="17" applyFont="1" applyBorder="1" applyAlignment="1">
      <alignment horizontal="center" vertical="center"/>
    </xf>
    <xf numFmtId="0" fontId="5" fillId="0" borderId="6" xfId="17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/>
    </xf>
    <xf numFmtId="0" fontId="5" fillId="0" borderId="7" xfId="17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中文字形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1"/>
  <sheetViews>
    <sheetView zoomScale="75" zoomScaleNormal="75" workbookViewId="0" topLeftCell="A1">
      <selection activeCell="I3" sqref="I3"/>
    </sheetView>
  </sheetViews>
  <sheetFormatPr defaultColWidth="9.00390625" defaultRowHeight="24.75" customHeight="1"/>
  <cols>
    <col min="1" max="2" width="2.625" style="3" customWidth="1"/>
    <col min="3" max="3" width="28.75390625" style="3" customWidth="1"/>
    <col min="4" max="4" width="11.50390625" style="3" customWidth="1"/>
    <col min="5" max="5" width="0.6171875" style="3" customWidth="1"/>
    <col min="6" max="6" width="18.625" style="3" customWidth="1"/>
    <col min="7" max="8" width="0.6171875" style="3" customWidth="1"/>
    <col min="9" max="9" width="18.625" style="3" customWidth="1"/>
    <col min="10" max="11" width="0.6171875" style="3" customWidth="1"/>
    <col min="12" max="12" width="18.625" style="3" customWidth="1"/>
    <col min="13" max="13" width="0.6171875" style="3" customWidth="1"/>
    <col min="14" max="16" width="2.625" style="3" customWidth="1"/>
    <col min="17" max="17" width="28.75390625" style="3" customWidth="1"/>
    <col min="18" max="18" width="10.625" style="3" customWidth="1"/>
    <col min="19" max="19" width="0.6171875" style="3" customWidth="1"/>
    <col min="20" max="20" width="18.625" style="3" customWidth="1"/>
    <col min="21" max="22" width="0.6171875" style="3" customWidth="1"/>
    <col min="23" max="23" width="18.625" style="3" customWidth="1"/>
    <col min="24" max="25" width="0.6171875" style="3" customWidth="1"/>
    <col min="26" max="26" width="18.625" style="3" customWidth="1"/>
    <col min="27" max="27" width="1.25" style="3" customWidth="1"/>
    <col min="28" max="28" width="9.625" style="3" bestFit="1" customWidth="1"/>
    <col min="29" max="16384" width="9.00390625" style="3" customWidth="1"/>
  </cols>
  <sheetData>
    <row r="1" spans="1:26" ht="24.7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.75" customHeight="1">
      <c r="A3" s="4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.75" customHeight="1">
      <c r="A4" s="1" t="s">
        <v>111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4.7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 t="s">
        <v>18</v>
      </c>
    </row>
    <row r="6" spans="1:27" ht="24.75" customHeight="1">
      <c r="A6" s="179" t="s">
        <v>11</v>
      </c>
      <c r="B6" s="164"/>
      <c r="C6" s="150"/>
      <c r="D6" s="174" t="s">
        <v>12</v>
      </c>
      <c r="E6" s="11"/>
      <c r="F6" s="166" t="s">
        <v>15</v>
      </c>
      <c r="G6" s="167"/>
      <c r="H6" s="167"/>
      <c r="I6" s="167"/>
      <c r="J6" s="167"/>
      <c r="K6" s="167"/>
      <c r="L6" s="167"/>
      <c r="M6" s="10"/>
      <c r="N6" s="168" t="s">
        <v>19</v>
      </c>
      <c r="O6" s="169"/>
      <c r="P6" s="169"/>
      <c r="Q6" s="170"/>
      <c r="R6" s="174" t="s">
        <v>12</v>
      </c>
      <c r="S6" s="11"/>
      <c r="T6" s="166" t="s">
        <v>15</v>
      </c>
      <c r="U6" s="167"/>
      <c r="V6" s="167"/>
      <c r="W6" s="167"/>
      <c r="X6" s="167"/>
      <c r="Y6" s="167"/>
      <c r="Z6" s="167"/>
      <c r="AA6" s="10"/>
    </row>
    <row r="7" spans="1:27" ht="24.75" customHeight="1">
      <c r="A7" s="151"/>
      <c r="B7" s="152"/>
      <c r="C7" s="153"/>
      <c r="D7" s="175"/>
      <c r="E7" s="19"/>
      <c r="F7" s="20" t="s">
        <v>107</v>
      </c>
      <c r="G7" s="21"/>
      <c r="H7" s="19"/>
      <c r="I7" s="20" t="s">
        <v>20</v>
      </c>
      <c r="J7" s="21"/>
      <c r="K7" s="19"/>
      <c r="L7" s="22" t="s">
        <v>21</v>
      </c>
      <c r="M7" s="21"/>
      <c r="N7" s="171"/>
      <c r="O7" s="172"/>
      <c r="P7" s="172"/>
      <c r="Q7" s="173"/>
      <c r="R7" s="175"/>
      <c r="S7" s="19"/>
      <c r="T7" s="20" t="s">
        <v>108</v>
      </c>
      <c r="U7" s="21"/>
      <c r="V7" s="19"/>
      <c r="W7" s="20" t="s">
        <v>109</v>
      </c>
      <c r="X7" s="21"/>
      <c r="Y7" s="19"/>
      <c r="Z7" s="22" t="s">
        <v>21</v>
      </c>
      <c r="AA7" s="21"/>
    </row>
    <row r="8" spans="1:27" ht="24.75" customHeight="1">
      <c r="A8" s="26" t="s">
        <v>0</v>
      </c>
      <c r="B8" s="27"/>
      <c r="C8" s="27"/>
      <c r="D8" s="28"/>
      <c r="E8" s="29"/>
      <c r="F8" s="30"/>
      <c r="G8" s="31"/>
      <c r="H8" s="30"/>
      <c r="I8" s="30"/>
      <c r="J8" s="30"/>
      <c r="K8" s="32"/>
      <c r="L8" s="30"/>
      <c r="M8" s="33"/>
      <c r="N8" s="34" t="s">
        <v>1</v>
      </c>
      <c r="O8" s="27"/>
      <c r="P8" s="27"/>
      <c r="Q8" s="27"/>
      <c r="R8" s="28"/>
      <c r="S8" s="27"/>
      <c r="T8" s="35"/>
      <c r="U8" s="36"/>
      <c r="V8" s="37"/>
      <c r="W8" s="35"/>
      <c r="X8" s="36"/>
      <c r="Y8" s="37"/>
      <c r="Z8" s="35"/>
      <c r="AA8" s="33"/>
    </row>
    <row r="9" spans="1:27" ht="24.75" customHeight="1">
      <c r="A9" s="38"/>
      <c r="B9" s="177" t="s">
        <v>22</v>
      </c>
      <c r="C9" s="178"/>
      <c r="D9" s="98" t="s">
        <v>23</v>
      </c>
      <c r="E9" s="29"/>
      <c r="F9" s="39">
        <v>1478609661</v>
      </c>
      <c r="G9" s="31"/>
      <c r="H9" s="30"/>
      <c r="I9" s="39">
        <v>1664651591</v>
      </c>
      <c r="J9" s="30"/>
      <c r="K9" s="32"/>
      <c r="L9" s="39">
        <f>SUM(F9-I9)</f>
        <v>-186041930</v>
      </c>
      <c r="M9" s="40"/>
      <c r="N9" s="41"/>
      <c r="O9" s="34" t="s">
        <v>24</v>
      </c>
      <c r="P9" s="27"/>
      <c r="Q9" s="27"/>
      <c r="R9" s="28"/>
      <c r="S9" s="27"/>
      <c r="T9" s="42">
        <v>10110444</v>
      </c>
      <c r="U9" s="36"/>
      <c r="V9" s="37"/>
      <c r="W9" s="42">
        <v>30076035</v>
      </c>
      <c r="X9" s="36"/>
      <c r="Y9" s="37"/>
      <c r="Z9" s="146">
        <f>SUM(T9-W9)</f>
        <v>-19965591</v>
      </c>
      <c r="AA9" s="40"/>
    </row>
    <row r="10" spans="1:27" ht="24.75" customHeight="1">
      <c r="A10" s="38"/>
      <c r="B10" s="43" t="s">
        <v>25</v>
      </c>
      <c r="C10" s="27"/>
      <c r="D10" s="98" t="s">
        <v>26</v>
      </c>
      <c r="E10" s="29"/>
      <c r="F10" s="30">
        <v>43984260</v>
      </c>
      <c r="G10" s="31"/>
      <c r="H10" s="30"/>
      <c r="I10" s="30">
        <v>8678328</v>
      </c>
      <c r="J10" s="30"/>
      <c r="K10" s="32"/>
      <c r="L10" s="30">
        <f>SUM(F10-I10)</f>
        <v>35305932</v>
      </c>
      <c r="M10" s="44"/>
      <c r="N10" s="41"/>
      <c r="O10" s="34" t="s">
        <v>27</v>
      </c>
      <c r="P10" s="27"/>
      <c r="Q10" s="27"/>
      <c r="R10" s="98" t="s">
        <v>129</v>
      </c>
      <c r="S10" s="27"/>
      <c r="T10" s="35">
        <v>150981319</v>
      </c>
      <c r="U10" s="36"/>
      <c r="V10" s="37"/>
      <c r="W10" s="35">
        <v>166041300</v>
      </c>
      <c r="X10" s="36"/>
      <c r="Y10" s="37"/>
      <c r="Z10" s="147">
        <f>SUM(T10-W10)</f>
        <v>-15059981</v>
      </c>
      <c r="AA10" s="40"/>
    </row>
    <row r="11" spans="1:27" ht="24.75" customHeight="1">
      <c r="A11" s="38"/>
      <c r="B11" s="43" t="s">
        <v>28</v>
      </c>
      <c r="C11" s="27"/>
      <c r="D11" s="99"/>
      <c r="E11" s="29"/>
      <c r="F11" s="30">
        <v>20150716</v>
      </c>
      <c r="G11" s="31"/>
      <c r="H11" s="30"/>
      <c r="I11" s="30">
        <v>20832482</v>
      </c>
      <c r="J11" s="30"/>
      <c r="K11" s="32"/>
      <c r="L11" s="30">
        <f>SUM(F11-I11)</f>
        <v>-681766</v>
      </c>
      <c r="M11" s="44"/>
      <c r="N11" s="41"/>
      <c r="O11" s="41"/>
      <c r="P11" s="34" t="s">
        <v>2</v>
      </c>
      <c r="Q11" s="27"/>
      <c r="R11" s="99"/>
      <c r="S11" s="27"/>
      <c r="T11" s="45">
        <f>SUM(T9:T10)</f>
        <v>161091763</v>
      </c>
      <c r="U11" s="36"/>
      <c r="V11" s="37"/>
      <c r="W11" s="45">
        <f>SUM(W9:W10)</f>
        <v>196117335</v>
      </c>
      <c r="X11" s="36"/>
      <c r="Y11" s="37"/>
      <c r="Z11" s="45">
        <f>SUM(Z9:Z10)</f>
        <v>-35025572</v>
      </c>
      <c r="AA11" s="33"/>
    </row>
    <row r="12" spans="1:27" ht="24.75" customHeight="1">
      <c r="A12" s="38"/>
      <c r="B12" s="41"/>
      <c r="C12" s="34" t="s">
        <v>3</v>
      </c>
      <c r="D12" s="99"/>
      <c r="E12" s="29"/>
      <c r="F12" s="46">
        <f>SUM(F9:F11)</f>
        <v>1542744637</v>
      </c>
      <c r="G12" s="31"/>
      <c r="H12" s="30"/>
      <c r="I12" s="46">
        <f>SUM(I9:I11)</f>
        <v>1694162401</v>
      </c>
      <c r="J12" s="30"/>
      <c r="K12" s="32"/>
      <c r="L12" s="46">
        <f>SUM(L9:L11)</f>
        <v>-151417764</v>
      </c>
      <c r="M12" s="44"/>
      <c r="N12" s="34" t="s">
        <v>29</v>
      </c>
      <c r="O12" s="27"/>
      <c r="P12" s="27"/>
      <c r="Q12" s="27"/>
      <c r="R12" s="99"/>
      <c r="S12" s="27"/>
      <c r="T12" s="47"/>
      <c r="U12" s="36"/>
      <c r="V12" s="37"/>
      <c r="W12" s="47"/>
      <c r="X12" s="36"/>
      <c r="Y12" s="37"/>
      <c r="Z12" s="47"/>
      <c r="AA12" s="44"/>
    </row>
    <row r="13" spans="1:27" ht="24.75" customHeight="1">
      <c r="A13" s="26" t="s">
        <v>30</v>
      </c>
      <c r="B13" s="41"/>
      <c r="C13" s="27"/>
      <c r="D13" s="99"/>
      <c r="E13" s="29"/>
      <c r="F13" s="47"/>
      <c r="G13" s="31"/>
      <c r="H13" s="30"/>
      <c r="I13" s="47"/>
      <c r="J13" s="30"/>
      <c r="K13" s="32"/>
      <c r="L13" s="47"/>
      <c r="M13" s="44"/>
      <c r="N13" s="27"/>
      <c r="O13" s="162" t="s">
        <v>31</v>
      </c>
      <c r="P13" s="163"/>
      <c r="Q13" s="176"/>
      <c r="R13" s="98" t="s">
        <v>130</v>
      </c>
      <c r="S13" s="48"/>
      <c r="T13" s="49">
        <v>2036014</v>
      </c>
      <c r="U13" s="36"/>
      <c r="V13" s="37"/>
      <c r="W13" s="49">
        <v>1036014</v>
      </c>
      <c r="X13" s="36"/>
      <c r="Y13" s="37"/>
      <c r="Z13" s="35">
        <f>SUM(T13-W13)</f>
        <v>1000000</v>
      </c>
      <c r="AA13" s="33"/>
    </row>
    <row r="14" spans="1:27" ht="24.75" customHeight="1">
      <c r="A14" s="29"/>
      <c r="B14" s="43" t="s">
        <v>121</v>
      </c>
      <c r="C14" s="27"/>
      <c r="D14" s="98" t="s">
        <v>33</v>
      </c>
      <c r="E14" s="29"/>
      <c r="F14" s="30">
        <v>1200000</v>
      </c>
      <c r="G14" s="31"/>
      <c r="H14" s="30"/>
      <c r="I14" s="148">
        <v>0</v>
      </c>
      <c r="J14" s="30"/>
      <c r="K14" s="32"/>
      <c r="L14" s="30">
        <f>SUM(F14-I14)</f>
        <v>1200000</v>
      </c>
      <c r="M14" s="44"/>
      <c r="N14" s="27"/>
      <c r="O14" s="34" t="s">
        <v>34</v>
      </c>
      <c r="P14" s="41"/>
      <c r="Q14" s="27"/>
      <c r="R14" s="28"/>
      <c r="S14" s="27"/>
      <c r="T14" s="35">
        <v>34752117</v>
      </c>
      <c r="U14" s="36"/>
      <c r="V14" s="37"/>
      <c r="W14" s="35">
        <v>28156162</v>
      </c>
      <c r="X14" s="36"/>
      <c r="Y14" s="37"/>
      <c r="Z14" s="35">
        <f>SUM(T14-W14)</f>
        <v>6595955</v>
      </c>
      <c r="AA14" s="44"/>
    </row>
    <row r="15" spans="1:27" ht="24.75" customHeight="1">
      <c r="A15" s="29"/>
      <c r="B15" s="43" t="s">
        <v>32</v>
      </c>
      <c r="C15" s="27"/>
      <c r="D15" s="98" t="s">
        <v>127</v>
      </c>
      <c r="E15" s="29"/>
      <c r="F15" s="30">
        <v>4095963</v>
      </c>
      <c r="G15" s="31"/>
      <c r="H15" s="30"/>
      <c r="I15" s="30">
        <v>4504145</v>
      </c>
      <c r="J15" s="30"/>
      <c r="K15" s="32"/>
      <c r="L15" s="30">
        <f>SUM(F15-I15)</f>
        <v>-408182</v>
      </c>
      <c r="M15" s="44"/>
      <c r="N15" s="41"/>
      <c r="O15" s="27"/>
      <c r="P15" s="34" t="s">
        <v>35</v>
      </c>
      <c r="Q15" s="27"/>
      <c r="R15" s="28"/>
      <c r="S15" s="27"/>
      <c r="T15" s="45">
        <f>SUM(T13:T14)</f>
        <v>36788131</v>
      </c>
      <c r="U15" s="36"/>
      <c r="V15" s="37"/>
      <c r="W15" s="45">
        <f>SUM(W13:W14)</f>
        <v>29192176</v>
      </c>
      <c r="X15" s="36"/>
      <c r="Y15" s="37"/>
      <c r="Z15" s="45">
        <f>SUM(Z13:Z14)</f>
        <v>7595955</v>
      </c>
      <c r="AA15" s="44"/>
    </row>
    <row r="16" spans="1:27" ht="24.75" customHeight="1">
      <c r="A16" s="29"/>
      <c r="B16" s="43"/>
      <c r="C16" s="34" t="s">
        <v>122</v>
      </c>
      <c r="D16" s="98"/>
      <c r="E16" s="29"/>
      <c r="F16" s="46">
        <f>SUM(F14:F15)</f>
        <v>5295963</v>
      </c>
      <c r="G16" s="31"/>
      <c r="H16" s="30"/>
      <c r="I16" s="46">
        <f>SUM(I15:I15)</f>
        <v>4504145</v>
      </c>
      <c r="J16" s="30"/>
      <c r="K16" s="32"/>
      <c r="L16" s="46">
        <f>SUM(L14:L15)</f>
        <v>791818</v>
      </c>
      <c r="M16" s="44"/>
      <c r="N16" s="41"/>
      <c r="O16" s="27"/>
      <c r="P16" s="27"/>
      <c r="Q16" s="34" t="s">
        <v>10</v>
      </c>
      <c r="R16" s="28"/>
      <c r="S16" s="27"/>
      <c r="T16" s="45">
        <f>SUM(T11,T15)</f>
        <v>197879894</v>
      </c>
      <c r="U16" s="36"/>
      <c r="V16" s="37"/>
      <c r="W16" s="45">
        <f>SUM(W11,W15)</f>
        <v>225309511</v>
      </c>
      <c r="X16" s="36"/>
      <c r="Y16" s="37"/>
      <c r="Z16" s="45">
        <f>SUM(Z11,Z15)</f>
        <v>-27429617</v>
      </c>
      <c r="AA16" s="33"/>
    </row>
    <row r="17" spans="1:27" ht="24.75" customHeight="1">
      <c r="A17" s="26" t="s">
        <v>4</v>
      </c>
      <c r="B17" s="41"/>
      <c r="C17" s="27"/>
      <c r="D17" s="98" t="s">
        <v>128</v>
      </c>
      <c r="E17" s="29"/>
      <c r="F17" s="30"/>
      <c r="G17" s="31"/>
      <c r="H17" s="30"/>
      <c r="I17" s="30"/>
      <c r="J17" s="30"/>
      <c r="K17" s="32"/>
      <c r="L17" s="30"/>
      <c r="M17" s="33"/>
      <c r="N17" s="34" t="s">
        <v>38</v>
      </c>
      <c r="O17" s="41"/>
      <c r="P17" s="41"/>
      <c r="Q17" s="27"/>
      <c r="R17" s="28"/>
      <c r="S17" s="27"/>
      <c r="T17" s="35"/>
      <c r="U17" s="36"/>
      <c r="V17" s="37"/>
      <c r="W17" s="35"/>
      <c r="X17" s="36"/>
      <c r="Y17" s="37"/>
      <c r="Z17" s="35"/>
      <c r="AA17" s="33"/>
    </row>
    <row r="18" spans="1:27" ht="24.75" customHeight="1">
      <c r="A18" s="38"/>
      <c r="B18" s="162" t="s">
        <v>36</v>
      </c>
      <c r="C18" s="163"/>
      <c r="D18" s="28"/>
      <c r="E18" s="29"/>
      <c r="F18" s="30">
        <v>1344609894</v>
      </c>
      <c r="G18" s="31"/>
      <c r="H18" s="30"/>
      <c r="I18" s="30">
        <v>1261150403</v>
      </c>
      <c r="J18" s="30"/>
      <c r="K18" s="32"/>
      <c r="L18" s="148">
        <f>SUM(F18-I18)</f>
        <v>83459491</v>
      </c>
      <c r="M18" s="44"/>
      <c r="N18" s="41"/>
      <c r="O18" s="34" t="s">
        <v>40</v>
      </c>
      <c r="P18" s="41"/>
      <c r="Q18" s="27"/>
      <c r="R18" s="98" t="s">
        <v>131</v>
      </c>
      <c r="S18" s="27"/>
      <c r="T18" s="35">
        <v>6206121526</v>
      </c>
      <c r="U18" s="36"/>
      <c r="V18" s="37"/>
      <c r="W18" s="35">
        <v>5337749551</v>
      </c>
      <c r="X18" s="36"/>
      <c r="Y18" s="37"/>
      <c r="Z18" s="52">
        <f>SUM(T18-W18)</f>
        <v>868371975</v>
      </c>
      <c r="AA18" s="44"/>
    </row>
    <row r="19" spans="1:27" ht="24.75" customHeight="1">
      <c r="A19" s="38"/>
      <c r="B19" s="162" t="s">
        <v>37</v>
      </c>
      <c r="C19" s="163"/>
      <c r="D19" s="28"/>
      <c r="E19" s="51"/>
      <c r="F19" s="30">
        <v>9659516</v>
      </c>
      <c r="G19" s="31"/>
      <c r="H19" s="30"/>
      <c r="I19" s="30">
        <v>9659516</v>
      </c>
      <c r="J19" s="30"/>
      <c r="K19" s="32"/>
      <c r="L19" s="148">
        <f aca="true" t="shared" si="0" ref="L19:L24">SUM(F19-I19)</f>
        <v>0</v>
      </c>
      <c r="M19" s="44"/>
      <c r="N19" s="27"/>
      <c r="O19" s="34" t="s">
        <v>42</v>
      </c>
      <c r="P19" s="41"/>
      <c r="Q19" s="27"/>
      <c r="R19" s="28"/>
      <c r="S19" s="27"/>
      <c r="T19" s="35">
        <v>1497267559</v>
      </c>
      <c r="U19" s="36"/>
      <c r="V19" s="37"/>
      <c r="W19" s="35">
        <v>2020943871</v>
      </c>
      <c r="X19" s="36"/>
      <c r="Y19" s="37"/>
      <c r="Z19" s="35">
        <f>SUM(T19-W19)</f>
        <v>-523676312</v>
      </c>
      <c r="AA19" s="44"/>
    </row>
    <row r="20" spans="1:27" ht="24.75" customHeight="1">
      <c r="A20" s="38"/>
      <c r="B20" s="162" t="s">
        <v>39</v>
      </c>
      <c r="C20" s="163"/>
      <c r="D20" s="28"/>
      <c r="E20" s="29"/>
      <c r="F20" s="30">
        <v>2796963622</v>
      </c>
      <c r="G20" s="31"/>
      <c r="H20" s="30"/>
      <c r="I20" s="30">
        <v>2796963622</v>
      </c>
      <c r="J20" s="30"/>
      <c r="K20" s="32"/>
      <c r="L20" s="148">
        <f t="shared" si="0"/>
        <v>0</v>
      </c>
      <c r="M20" s="44"/>
      <c r="N20" s="41"/>
      <c r="O20" s="34" t="s">
        <v>44</v>
      </c>
      <c r="P20" s="41"/>
      <c r="Q20" s="27"/>
      <c r="R20" s="28"/>
      <c r="S20" s="27"/>
      <c r="T20" s="35">
        <v>387022687</v>
      </c>
      <c r="U20" s="36"/>
      <c r="V20" s="37"/>
      <c r="W20" s="35">
        <v>343495663</v>
      </c>
      <c r="X20" s="36"/>
      <c r="Y20" s="37"/>
      <c r="Z20" s="35">
        <f>SUM(T20-W20)</f>
        <v>43527024</v>
      </c>
      <c r="AA20" s="33"/>
    </row>
    <row r="21" spans="1:27" ht="24.75" customHeight="1">
      <c r="A21" s="38"/>
      <c r="B21" s="162" t="s">
        <v>41</v>
      </c>
      <c r="C21" s="163"/>
      <c r="D21" s="28"/>
      <c r="E21" s="29"/>
      <c r="F21" s="30">
        <v>1350594566</v>
      </c>
      <c r="G21" s="31"/>
      <c r="H21" s="30"/>
      <c r="I21" s="30">
        <v>1244674812</v>
      </c>
      <c r="J21" s="30"/>
      <c r="K21" s="32"/>
      <c r="L21" s="148">
        <f t="shared" si="0"/>
        <v>105919754</v>
      </c>
      <c r="M21" s="44"/>
      <c r="N21" s="41"/>
      <c r="O21" s="41"/>
      <c r="Q21" s="34" t="s">
        <v>46</v>
      </c>
      <c r="R21" s="28"/>
      <c r="S21" s="27"/>
      <c r="T21" s="45">
        <f>SUM(T18:T20)</f>
        <v>8090411772</v>
      </c>
      <c r="U21" s="36"/>
      <c r="V21" s="37"/>
      <c r="W21" s="45">
        <f>SUM(W18:W20)</f>
        <v>7702189085</v>
      </c>
      <c r="X21" s="36"/>
      <c r="Y21" s="37"/>
      <c r="Z21" s="45">
        <f>SUM(Z18:Z20)</f>
        <v>388222687</v>
      </c>
      <c r="AA21" s="33"/>
    </row>
    <row r="22" spans="1:27" ht="24.75" customHeight="1">
      <c r="A22" s="38"/>
      <c r="B22" s="162" t="s">
        <v>43</v>
      </c>
      <c r="C22" s="163"/>
      <c r="D22" s="28"/>
      <c r="E22" s="29"/>
      <c r="F22" s="30">
        <v>627742229</v>
      </c>
      <c r="G22" s="31"/>
      <c r="H22" s="30"/>
      <c r="I22" s="30">
        <v>563876447</v>
      </c>
      <c r="J22" s="30"/>
      <c r="K22" s="32"/>
      <c r="L22" s="148">
        <f t="shared" si="0"/>
        <v>63865782</v>
      </c>
      <c r="M22" s="44"/>
      <c r="N22" s="27"/>
      <c r="O22" s="27"/>
      <c r="P22" s="27"/>
      <c r="Q22" s="53"/>
      <c r="R22" s="54"/>
      <c r="S22" s="27"/>
      <c r="T22" s="35"/>
      <c r="U22" s="36"/>
      <c r="V22" s="35"/>
      <c r="W22" s="35"/>
      <c r="X22" s="36"/>
      <c r="Y22" s="35"/>
      <c r="Z22" s="35"/>
      <c r="AA22" s="33"/>
    </row>
    <row r="23" spans="1:27" ht="24.75" customHeight="1">
      <c r="A23" s="38"/>
      <c r="B23" s="43" t="s">
        <v>45</v>
      </c>
      <c r="C23" s="48"/>
      <c r="D23" s="28"/>
      <c r="E23" s="29"/>
      <c r="F23" s="30">
        <v>349304171</v>
      </c>
      <c r="G23" s="31"/>
      <c r="H23" s="30"/>
      <c r="I23" s="30">
        <v>328596726</v>
      </c>
      <c r="J23" s="30"/>
      <c r="K23" s="32"/>
      <c r="L23" s="148">
        <f t="shared" si="0"/>
        <v>20707445</v>
      </c>
      <c r="M23" s="44"/>
      <c r="N23" s="27"/>
      <c r="O23" s="27"/>
      <c r="P23" s="27"/>
      <c r="Q23" s="27"/>
      <c r="R23" s="54"/>
      <c r="S23" s="27"/>
      <c r="T23" s="35"/>
      <c r="U23" s="36"/>
      <c r="V23" s="35"/>
      <c r="W23" s="35"/>
      <c r="X23" s="36"/>
      <c r="Y23" s="35"/>
      <c r="Z23" s="35"/>
      <c r="AA23" s="33"/>
    </row>
    <row r="24" spans="1:27" ht="24.75" customHeight="1">
      <c r="A24" s="38"/>
      <c r="B24" s="43" t="s">
        <v>9</v>
      </c>
      <c r="C24" s="48"/>
      <c r="D24" s="28"/>
      <c r="E24" s="29"/>
      <c r="F24" s="30">
        <v>256318068</v>
      </c>
      <c r="G24" s="31"/>
      <c r="H24" s="30"/>
      <c r="I24" s="30">
        <f>14761166+4087458</f>
        <v>18848624</v>
      </c>
      <c r="J24" s="30"/>
      <c r="K24" s="32"/>
      <c r="L24" s="148">
        <f t="shared" si="0"/>
        <v>237469444</v>
      </c>
      <c r="M24" s="44"/>
      <c r="N24" s="27"/>
      <c r="O24" s="27"/>
      <c r="P24" s="27"/>
      <c r="Q24" s="27"/>
      <c r="R24" s="54"/>
      <c r="S24" s="27"/>
      <c r="T24" s="35"/>
      <c r="U24" s="36"/>
      <c r="V24" s="35"/>
      <c r="W24" s="35"/>
      <c r="X24" s="36"/>
      <c r="Y24" s="35"/>
      <c r="Z24" s="35"/>
      <c r="AA24" s="33"/>
    </row>
    <row r="25" spans="1:27" ht="24.75" customHeight="1">
      <c r="A25" s="38"/>
      <c r="B25" s="41"/>
      <c r="C25" s="34" t="s">
        <v>47</v>
      </c>
      <c r="D25" s="28"/>
      <c r="E25" s="29"/>
      <c r="F25" s="46">
        <f>SUM(F18:F24)</f>
        <v>6735192066</v>
      </c>
      <c r="G25" s="31"/>
      <c r="H25" s="30"/>
      <c r="I25" s="46">
        <f>SUM(I18:I24)</f>
        <v>6223770150</v>
      </c>
      <c r="J25" s="30"/>
      <c r="K25" s="32"/>
      <c r="L25" s="46">
        <f>SUM(L18:L24)</f>
        <v>511421916</v>
      </c>
      <c r="M25" s="44"/>
      <c r="N25" s="27"/>
      <c r="O25" s="27"/>
      <c r="P25" s="27"/>
      <c r="Q25" s="27"/>
      <c r="R25" s="54"/>
      <c r="S25" s="27"/>
      <c r="T25" s="35"/>
      <c r="U25" s="36"/>
      <c r="V25" s="35"/>
      <c r="W25" s="35"/>
      <c r="X25" s="36"/>
      <c r="Y25" s="35"/>
      <c r="Z25" s="35"/>
      <c r="AA25" s="33"/>
    </row>
    <row r="26" spans="1:27" ht="24.75" customHeight="1">
      <c r="A26" s="26" t="s">
        <v>5</v>
      </c>
      <c r="B26" s="41"/>
      <c r="C26" s="27"/>
      <c r="D26" s="28"/>
      <c r="E26" s="29"/>
      <c r="F26" s="30"/>
      <c r="G26" s="31"/>
      <c r="H26" s="30"/>
      <c r="I26" s="30"/>
      <c r="J26" s="30"/>
      <c r="K26" s="32"/>
      <c r="L26" s="30"/>
      <c r="M26" s="33"/>
      <c r="N26" s="27"/>
      <c r="O26" s="27"/>
      <c r="P26" s="27"/>
      <c r="Q26" s="27"/>
      <c r="R26" s="54"/>
      <c r="S26" s="27"/>
      <c r="T26" s="35"/>
      <c r="U26" s="36"/>
      <c r="V26" s="35"/>
      <c r="W26" s="35"/>
      <c r="X26" s="36"/>
      <c r="Y26" s="35"/>
      <c r="Z26" s="35"/>
      <c r="AA26" s="33"/>
    </row>
    <row r="27" spans="1:27" ht="24.75" customHeight="1">
      <c r="A27" s="38"/>
      <c r="B27" s="34" t="s">
        <v>6</v>
      </c>
      <c r="C27" s="27"/>
      <c r="D27" s="28"/>
      <c r="E27" s="29"/>
      <c r="F27" s="30">
        <v>59000</v>
      </c>
      <c r="G27" s="31"/>
      <c r="H27" s="30"/>
      <c r="I27" s="30">
        <v>61900</v>
      </c>
      <c r="J27" s="30"/>
      <c r="K27" s="32"/>
      <c r="L27" s="30">
        <f>SUM(F27-I27)</f>
        <v>-2900</v>
      </c>
      <c r="M27" s="44"/>
      <c r="N27" s="27"/>
      <c r="O27" s="27"/>
      <c r="P27" s="27"/>
      <c r="Q27" s="27"/>
      <c r="R27" s="54"/>
      <c r="S27" s="27"/>
      <c r="T27" s="35"/>
      <c r="U27" s="36"/>
      <c r="V27" s="35"/>
      <c r="W27" s="35"/>
      <c r="X27" s="36"/>
      <c r="Y27" s="35"/>
      <c r="Z27" s="35"/>
      <c r="AA27" s="33"/>
    </row>
    <row r="28" spans="1:27" ht="24.75" customHeight="1">
      <c r="A28" s="38"/>
      <c r="B28" s="34" t="s">
        <v>48</v>
      </c>
      <c r="C28" s="27"/>
      <c r="D28" s="98" t="s">
        <v>49</v>
      </c>
      <c r="E28" s="29"/>
      <c r="F28" s="30">
        <v>5000000</v>
      </c>
      <c r="G28" s="31"/>
      <c r="H28" s="30"/>
      <c r="I28" s="30">
        <v>5000000</v>
      </c>
      <c r="J28" s="30"/>
      <c r="K28" s="32"/>
      <c r="L28" s="149">
        <f>SUM(F28-I28)</f>
        <v>0</v>
      </c>
      <c r="M28" s="44"/>
      <c r="N28" s="27"/>
      <c r="O28" s="27"/>
      <c r="P28" s="27"/>
      <c r="Q28" s="27"/>
      <c r="R28" s="54"/>
      <c r="S28" s="27"/>
      <c r="T28" s="35"/>
      <c r="U28" s="36"/>
      <c r="V28" s="35"/>
      <c r="W28" s="35"/>
      <c r="X28" s="36"/>
      <c r="Y28" s="35"/>
      <c r="Z28" s="35"/>
      <c r="AA28" s="33"/>
    </row>
    <row r="29" spans="1:27" ht="24.75" customHeight="1">
      <c r="A29" s="38"/>
      <c r="B29" s="27"/>
      <c r="C29" s="34" t="s">
        <v>50</v>
      </c>
      <c r="D29" s="28"/>
      <c r="E29" s="29"/>
      <c r="F29" s="46">
        <f>SUM(F27:F28)</f>
        <v>5059000</v>
      </c>
      <c r="G29" s="31"/>
      <c r="H29" s="30"/>
      <c r="I29" s="46">
        <f>SUM(I27:I28)</f>
        <v>5061900</v>
      </c>
      <c r="J29" s="30"/>
      <c r="K29" s="32"/>
      <c r="L29" s="30">
        <f>SUM(L27:L28)</f>
        <v>-2900</v>
      </c>
      <c r="M29" s="40"/>
      <c r="N29" s="41"/>
      <c r="O29" s="41"/>
      <c r="P29" s="27"/>
      <c r="Q29" s="27"/>
      <c r="R29" s="28"/>
      <c r="S29" s="27"/>
      <c r="T29" s="35"/>
      <c r="U29" s="36"/>
      <c r="V29" s="37"/>
      <c r="W29" s="35"/>
      <c r="X29" s="36"/>
      <c r="Y29" s="37"/>
      <c r="Z29" s="35"/>
      <c r="AA29" s="40"/>
    </row>
    <row r="30" spans="1:31" ht="24.75" customHeight="1" thickBot="1">
      <c r="A30" s="26" t="s">
        <v>53</v>
      </c>
      <c r="B30" s="41"/>
      <c r="D30" s="28"/>
      <c r="E30" s="29"/>
      <c r="F30" s="55">
        <f>SUM(F12+F16+F25+F29)</f>
        <v>8288291666</v>
      </c>
      <c r="G30" s="56"/>
      <c r="H30" s="57"/>
      <c r="I30" s="55">
        <f>SUM(I12+I15+I25+I29)</f>
        <v>7927498596</v>
      </c>
      <c r="J30" s="57"/>
      <c r="K30" s="58"/>
      <c r="L30" s="55">
        <f>SUM(L12+L16+L25+L29)</f>
        <v>360793070</v>
      </c>
      <c r="M30" s="33"/>
      <c r="N30" s="34" t="s">
        <v>51</v>
      </c>
      <c r="O30" s="27"/>
      <c r="P30" s="41"/>
      <c r="Q30" s="27"/>
      <c r="R30" s="28"/>
      <c r="S30" s="27"/>
      <c r="T30" s="59">
        <f>SUM(T16+T21)</f>
        <v>8288291666</v>
      </c>
      <c r="U30" s="60"/>
      <c r="V30" s="61"/>
      <c r="W30" s="59">
        <f>SUM(W16+W21)</f>
        <v>7927498596</v>
      </c>
      <c r="X30" s="60"/>
      <c r="Y30" s="61"/>
      <c r="Z30" s="59">
        <f>SUM(Z16+Z21)</f>
        <v>360793070</v>
      </c>
      <c r="AA30" s="40"/>
      <c r="AD30" s="27"/>
      <c r="AE30" s="27"/>
    </row>
    <row r="31" spans="1:31" ht="24.75" customHeight="1" thickTop="1">
      <c r="A31" s="15"/>
      <c r="B31" s="16"/>
      <c r="C31" s="64"/>
      <c r="D31" s="18"/>
      <c r="E31" s="65"/>
      <c r="F31" s="50"/>
      <c r="G31" s="66"/>
      <c r="H31" s="50"/>
      <c r="I31" s="50"/>
      <c r="J31" s="50"/>
      <c r="K31" s="67"/>
      <c r="L31" s="50"/>
      <c r="M31" s="68"/>
      <c r="N31" s="64"/>
      <c r="O31" s="16"/>
      <c r="P31" s="16"/>
      <c r="Q31" s="64"/>
      <c r="R31" s="18"/>
      <c r="S31" s="64"/>
      <c r="T31" s="69"/>
      <c r="U31" s="70"/>
      <c r="V31" s="71"/>
      <c r="W31" s="69"/>
      <c r="X31" s="70"/>
      <c r="Y31" s="71"/>
      <c r="Z31" s="69"/>
      <c r="AA31" s="68"/>
      <c r="AB31" s="27"/>
      <c r="AD31" s="27"/>
      <c r="AE31" s="27"/>
    </row>
    <row r="32" spans="1:31" ht="24.75" customHeight="1">
      <c r="A32" s="164" t="s">
        <v>52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27"/>
      <c r="AC32" s="27"/>
      <c r="AD32" s="27"/>
      <c r="AE32" s="27"/>
    </row>
    <row r="33" spans="1:31" s="27" customFormat="1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D33" s="3"/>
      <c r="AE33" s="3"/>
    </row>
    <row r="34" spans="1:32" s="27" customFormat="1" ht="24.75" customHeight="1">
      <c r="A34" s="72" t="s">
        <v>132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4:146" ht="24.75" customHeight="1"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</row>
    <row r="42" ht="24.75" customHeight="1">
      <c r="AA42" s="2"/>
    </row>
    <row r="43" ht="24.75" customHeight="1">
      <c r="Z43" s="2"/>
    </row>
    <row r="58" spans="28:31" ht="24.75" customHeight="1">
      <c r="AB58" s="2"/>
      <c r="AD58" s="2"/>
      <c r="AE58" s="2"/>
    </row>
    <row r="59" ht="24.75" customHeight="1">
      <c r="AC59" s="2"/>
    </row>
    <row r="60" spans="1:144" s="2" customFormat="1" ht="24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</row>
    <row r="61" spans="33:144" ht="24.75" customHeight="1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</sheetData>
  <mergeCells count="14">
    <mergeCell ref="A32:AA32"/>
    <mergeCell ref="T6:Z6"/>
    <mergeCell ref="F6:L6"/>
    <mergeCell ref="N6:Q7"/>
    <mergeCell ref="R6:R7"/>
    <mergeCell ref="O13:Q13"/>
    <mergeCell ref="D6:D7"/>
    <mergeCell ref="B9:C9"/>
    <mergeCell ref="A6:C7"/>
    <mergeCell ref="B22:C22"/>
    <mergeCell ref="B21:C21"/>
    <mergeCell ref="B20:C20"/>
    <mergeCell ref="B18:C18"/>
    <mergeCell ref="B19:C19"/>
  </mergeCells>
  <printOptions horizontalCentered="1" verticalCentered="1"/>
  <pageMargins left="0.3937007874015748" right="0.31496062992125984" top="0.4724409448818898" bottom="0.4724409448818898" header="0.35433070866141736" footer="0.15748031496062992"/>
  <pageSetup firstPageNumber="4" useFirstPageNumber="1" fitToHeight="1" fitToWidth="1" horizontalDpi="300" verticalDpi="300" orientation="landscape" paperSize="9" scale="65" r:id="rId1"/>
  <headerFooter alignWithMargins="0">
    <oddFooter>&amp;C&amp;"Times New Roman,標準"&amp;10&amp;P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2"/>
  <sheetViews>
    <sheetView showGridLines="0" zoomScale="75" zoomScaleNormal="75" workbookViewId="0" topLeftCell="A1">
      <selection activeCell="F2" sqref="F2"/>
    </sheetView>
  </sheetViews>
  <sheetFormatPr defaultColWidth="9.00390625" defaultRowHeight="24" customHeight="1"/>
  <cols>
    <col min="1" max="2" width="2.625" style="3" customWidth="1"/>
    <col min="3" max="3" width="25.625" style="3" customWidth="1"/>
    <col min="4" max="4" width="9.50390625" style="3" customWidth="1"/>
    <col min="5" max="5" width="0.6171875" style="3" customWidth="1"/>
    <col min="6" max="6" width="23.625" style="3" customWidth="1"/>
    <col min="7" max="8" width="0.6171875" style="3" customWidth="1"/>
    <col min="9" max="9" width="23.50390625" style="3" customWidth="1"/>
    <col min="10" max="11" width="0.6171875" style="3" customWidth="1"/>
    <col min="12" max="12" width="23.25390625" style="3" customWidth="1"/>
    <col min="13" max="14" width="0.6171875" style="3" customWidth="1"/>
    <col min="15" max="15" width="20.625" style="3" customWidth="1"/>
    <col min="16" max="17" width="0.6171875" style="3" customWidth="1"/>
    <col min="18" max="18" width="13.625" style="3" customWidth="1"/>
    <col min="19" max="20" width="0.6171875" style="3" customWidth="1"/>
    <col min="21" max="21" width="20.625" style="3" customWidth="1"/>
    <col min="22" max="23" width="0.6171875" style="3" customWidth="1"/>
    <col min="24" max="24" width="13.625" style="3" customWidth="1"/>
    <col min="25" max="25" width="0.6171875" style="3" customWidth="1"/>
    <col min="26" max="16384" width="10.75390625" style="3" customWidth="1"/>
  </cols>
  <sheetData>
    <row r="1" spans="1:26" ht="24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>
      <c r="A3" s="4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1" t="s">
        <v>113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5" ht="24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V5" s="7"/>
      <c r="W5" s="7"/>
      <c r="X5" s="8" t="s">
        <v>18</v>
      </c>
      <c r="Y5" s="7"/>
    </row>
    <row r="6" spans="1:26" ht="24" customHeight="1">
      <c r="A6" s="159" t="s">
        <v>133</v>
      </c>
      <c r="B6" s="160"/>
      <c r="C6" s="161"/>
      <c r="D6" s="156" t="s">
        <v>55</v>
      </c>
      <c r="E6" s="11"/>
      <c r="F6" s="13"/>
      <c r="G6" s="13"/>
      <c r="H6" s="73"/>
      <c r="I6" s="13"/>
      <c r="J6" s="13"/>
      <c r="K6" s="73"/>
      <c r="L6" s="13"/>
      <c r="M6" s="9"/>
      <c r="N6" s="11"/>
      <c r="O6" s="154" t="s">
        <v>117</v>
      </c>
      <c r="P6" s="169"/>
      <c r="Q6" s="169"/>
      <c r="R6" s="169"/>
      <c r="S6" s="14"/>
      <c r="T6" s="73"/>
      <c r="U6" s="154" t="s">
        <v>117</v>
      </c>
      <c r="V6" s="169"/>
      <c r="W6" s="169"/>
      <c r="X6" s="169"/>
      <c r="Y6" s="10"/>
      <c r="Z6" s="74"/>
    </row>
    <row r="7" spans="1:26" ht="24" customHeight="1">
      <c r="A7" s="180"/>
      <c r="B7" s="181"/>
      <c r="C7" s="182"/>
      <c r="D7" s="157"/>
      <c r="E7" s="38"/>
      <c r="F7" s="75" t="s">
        <v>114</v>
      </c>
      <c r="G7" s="76"/>
      <c r="H7" s="77"/>
      <c r="I7" s="75" t="s">
        <v>115</v>
      </c>
      <c r="J7" s="76"/>
      <c r="K7" s="77"/>
      <c r="L7" s="75" t="s">
        <v>116</v>
      </c>
      <c r="M7" s="41"/>
      <c r="N7" s="15"/>
      <c r="O7" s="155" t="s">
        <v>56</v>
      </c>
      <c r="P7" s="172"/>
      <c r="Q7" s="172"/>
      <c r="R7" s="172"/>
      <c r="S7" s="25"/>
      <c r="T7" s="23"/>
      <c r="U7" s="155" t="s">
        <v>118</v>
      </c>
      <c r="V7" s="172"/>
      <c r="W7" s="172"/>
      <c r="X7" s="172"/>
      <c r="Y7" s="17"/>
      <c r="Z7" s="74"/>
    </row>
    <row r="8" spans="1:26" ht="24" customHeight="1">
      <c r="A8" s="183"/>
      <c r="B8" s="184"/>
      <c r="C8" s="185"/>
      <c r="D8" s="158"/>
      <c r="E8" s="15"/>
      <c r="F8" s="24"/>
      <c r="G8" s="24"/>
      <c r="H8" s="62"/>
      <c r="I8" s="63"/>
      <c r="J8" s="24"/>
      <c r="K8" s="23"/>
      <c r="L8" s="24"/>
      <c r="M8" s="16"/>
      <c r="N8" s="19"/>
      <c r="O8" s="12" t="s">
        <v>14</v>
      </c>
      <c r="P8" s="21"/>
      <c r="Q8" s="19"/>
      <c r="R8" s="12" t="s">
        <v>57</v>
      </c>
      <c r="S8" s="21"/>
      <c r="T8" s="19"/>
      <c r="U8" s="12" t="s">
        <v>14</v>
      </c>
      <c r="V8" s="21"/>
      <c r="W8" s="19"/>
      <c r="X8" s="12" t="s">
        <v>57</v>
      </c>
      <c r="Y8" s="21"/>
      <c r="Z8" s="74"/>
    </row>
    <row r="9" spans="1:25" ht="24" customHeight="1">
      <c r="A9" s="26" t="s">
        <v>58</v>
      </c>
      <c r="B9" s="27"/>
      <c r="C9" s="27"/>
      <c r="D9" s="100" t="s">
        <v>13</v>
      </c>
      <c r="E9" s="29"/>
      <c r="F9" s="30"/>
      <c r="G9" s="31"/>
      <c r="H9" s="32"/>
      <c r="I9" s="30"/>
      <c r="J9" s="31"/>
      <c r="K9" s="32"/>
      <c r="L9" s="30"/>
      <c r="M9" s="31"/>
      <c r="N9" s="32"/>
      <c r="O9" s="30"/>
      <c r="P9" s="78"/>
      <c r="Q9" s="79"/>
      <c r="R9" s="80"/>
      <c r="S9" s="78"/>
      <c r="T9" s="79"/>
      <c r="U9" s="30"/>
      <c r="V9" s="78"/>
      <c r="W9" s="79"/>
      <c r="X9" s="80"/>
      <c r="Y9" s="33"/>
    </row>
    <row r="10" spans="1:25" ht="24" customHeight="1">
      <c r="A10" s="29"/>
      <c r="B10" s="34" t="s">
        <v>59</v>
      </c>
      <c r="C10" s="27"/>
      <c r="D10" s="101"/>
      <c r="E10" s="29"/>
      <c r="F10" s="57">
        <v>1513397940</v>
      </c>
      <c r="G10" s="56"/>
      <c r="H10" s="58"/>
      <c r="I10" s="57">
        <v>1513949613</v>
      </c>
      <c r="J10" s="56"/>
      <c r="K10" s="58"/>
      <c r="L10" s="57">
        <v>1452045308</v>
      </c>
      <c r="M10" s="56"/>
      <c r="N10" s="58"/>
      <c r="O10" s="81">
        <f>SUM(I10-F10)</f>
        <v>551673</v>
      </c>
      <c r="P10" s="78"/>
      <c r="Q10" s="79"/>
      <c r="R10" s="80">
        <f aca="true" t="shared" si="0" ref="R10:R17">O10/F10*100</f>
        <v>0.03645260677439537</v>
      </c>
      <c r="S10" s="78"/>
      <c r="T10" s="79"/>
      <c r="U10" s="57">
        <f aca="true" t="shared" si="1" ref="U10:U16">SUM(I10-L10)</f>
        <v>61904305</v>
      </c>
      <c r="V10" s="78"/>
      <c r="W10" s="79"/>
      <c r="X10" s="80">
        <f aca="true" t="shared" si="2" ref="X10:X16">U10/L10*100</f>
        <v>4.2632488572457135</v>
      </c>
      <c r="Y10" s="33"/>
    </row>
    <row r="11" spans="1:25" ht="24" customHeight="1">
      <c r="A11" s="29"/>
      <c r="B11" s="34" t="s">
        <v>60</v>
      </c>
      <c r="C11" s="27"/>
      <c r="D11" s="102"/>
      <c r="E11" s="29"/>
      <c r="F11" s="30">
        <v>85000000</v>
      </c>
      <c r="G11" s="31"/>
      <c r="H11" s="32"/>
      <c r="I11" s="30">
        <v>74922643</v>
      </c>
      <c r="J11" s="31"/>
      <c r="K11" s="32"/>
      <c r="L11" s="30">
        <v>74005126</v>
      </c>
      <c r="M11" s="31"/>
      <c r="N11" s="32"/>
      <c r="O11" s="30">
        <f aca="true" t="shared" si="3" ref="O11:O16">SUM(I11-F11)</f>
        <v>-10077357</v>
      </c>
      <c r="P11" s="78"/>
      <c r="Q11" s="79"/>
      <c r="R11" s="80">
        <f t="shared" si="0"/>
        <v>-11.855714117647059</v>
      </c>
      <c r="S11" s="78"/>
      <c r="T11" s="79"/>
      <c r="U11" s="30">
        <f t="shared" si="1"/>
        <v>917517</v>
      </c>
      <c r="V11" s="78"/>
      <c r="W11" s="79"/>
      <c r="X11" s="80">
        <f t="shared" si="2"/>
        <v>1.239801956421235</v>
      </c>
      <c r="Y11" s="33"/>
    </row>
    <row r="12" spans="1:25" ht="24" customHeight="1">
      <c r="A12" s="29"/>
      <c r="B12" s="34" t="s">
        <v>61</v>
      </c>
      <c r="C12" s="27"/>
      <c r="D12" s="102"/>
      <c r="E12" s="29"/>
      <c r="F12" s="30">
        <v>248000000</v>
      </c>
      <c r="G12" s="31"/>
      <c r="H12" s="32"/>
      <c r="I12" s="30">
        <v>285626859</v>
      </c>
      <c r="J12" s="31"/>
      <c r="K12" s="32"/>
      <c r="L12" s="30">
        <v>288692663</v>
      </c>
      <c r="M12" s="31"/>
      <c r="N12" s="32"/>
      <c r="O12" s="30">
        <f t="shared" si="3"/>
        <v>37626859</v>
      </c>
      <c r="P12" s="78"/>
      <c r="Q12" s="79"/>
      <c r="R12" s="80">
        <f t="shared" si="0"/>
        <v>15.172120564516128</v>
      </c>
      <c r="S12" s="78"/>
      <c r="T12" s="79"/>
      <c r="U12" s="30">
        <f t="shared" si="1"/>
        <v>-3065804</v>
      </c>
      <c r="V12" s="78"/>
      <c r="W12" s="79"/>
      <c r="X12" s="80">
        <f t="shared" si="2"/>
        <v>-1.0619611763392822</v>
      </c>
      <c r="Y12" s="33"/>
    </row>
    <row r="13" spans="1:25" ht="24" customHeight="1">
      <c r="A13" s="29"/>
      <c r="B13" s="34" t="s">
        <v>62</v>
      </c>
      <c r="C13" s="27"/>
      <c r="D13" s="82"/>
      <c r="E13" s="29"/>
      <c r="F13" s="30">
        <v>299674964</v>
      </c>
      <c r="G13" s="31"/>
      <c r="H13" s="32"/>
      <c r="I13" s="30">
        <v>407311670</v>
      </c>
      <c r="J13" s="31"/>
      <c r="K13" s="32"/>
      <c r="L13" s="30">
        <v>299837219</v>
      </c>
      <c r="M13" s="31"/>
      <c r="N13" s="32"/>
      <c r="O13" s="30">
        <f t="shared" si="3"/>
        <v>107636706</v>
      </c>
      <c r="P13" s="78"/>
      <c r="Q13" s="79"/>
      <c r="R13" s="80">
        <f t="shared" si="0"/>
        <v>35.91781727885683</v>
      </c>
      <c r="S13" s="78"/>
      <c r="T13" s="79"/>
      <c r="U13" s="30">
        <f>SUM(I13-L13)</f>
        <v>107474451</v>
      </c>
      <c r="V13" s="78"/>
      <c r="W13" s="79"/>
      <c r="X13" s="80">
        <f t="shared" si="2"/>
        <v>35.84426621833096</v>
      </c>
      <c r="Y13" s="33"/>
    </row>
    <row r="14" spans="1:25" ht="24" customHeight="1">
      <c r="A14" s="29"/>
      <c r="B14" s="34" t="s">
        <v>63</v>
      </c>
      <c r="C14" s="27"/>
      <c r="D14" s="82"/>
      <c r="E14" s="29"/>
      <c r="F14" s="30">
        <v>713258</v>
      </c>
      <c r="G14" s="31"/>
      <c r="H14" s="32"/>
      <c r="I14" s="105">
        <v>0</v>
      </c>
      <c r="J14" s="31"/>
      <c r="K14" s="32"/>
      <c r="L14" s="30">
        <v>1001419</v>
      </c>
      <c r="M14" s="31"/>
      <c r="N14" s="32"/>
      <c r="O14" s="30">
        <f t="shared" si="3"/>
        <v>-713258</v>
      </c>
      <c r="P14" s="78"/>
      <c r="Q14" s="79"/>
      <c r="R14" s="80">
        <f t="shared" si="0"/>
        <v>-100</v>
      </c>
      <c r="S14" s="78"/>
      <c r="T14" s="79"/>
      <c r="U14" s="30">
        <f>SUM(I14-L14)</f>
        <v>-1001419</v>
      </c>
      <c r="V14" s="78"/>
      <c r="W14" s="79"/>
      <c r="X14" s="80">
        <f t="shared" si="2"/>
        <v>-100</v>
      </c>
      <c r="Y14" s="33"/>
    </row>
    <row r="15" spans="1:25" ht="24" customHeight="1">
      <c r="A15" s="29"/>
      <c r="B15" s="34" t="s">
        <v>64</v>
      </c>
      <c r="C15" s="27"/>
      <c r="D15" s="82"/>
      <c r="E15" s="29"/>
      <c r="F15" s="30">
        <v>20000000</v>
      </c>
      <c r="G15" s="31"/>
      <c r="H15" s="32"/>
      <c r="I15" s="30">
        <v>29124199</v>
      </c>
      <c r="J15" s="31"/>
      <c r="K15" s="32"/>
      <c r="L15" s="30">
        <v>22631603</v>
      </c>
      <c r="M15" s="31"/>
      <c r="N15" s="32"/>
      <c r="O15" s="30">
        <f t="shared" si="3"/>
        <v>9124199</v>
      </c>
      <c r="P15" s="78"/>
      <c r="Q15" s="79"/>
      <c r="R15" s="80">
        <f t="shared" si="0"/>
        <v>45.620995</v>
      </c>
      <c r="S15" s="78"/>
      <c r="T15" s="79"/>
      <c r="U15" s="30">
        <f>SUM(I15-L15)</f>
        <v>6492596</v>
      </c>
      <c r="V15" s="78"/>
      <c r="W15" s="79"/>
      <c r="X15" s="80">
        <f t="shared" si="2"/>
        <v>28.688184394185424</v>
      </c>
      <c r="Y15" s="33"/>
    </row>
    <row r="16" spans="1:25" ht="24" customHeight="1">
      <c r="A16" s="29"/>
      <c r="B16" s="34" t="s">
        <v>65</v>
      </c>
      <c r="C16" s="27"/>
      <c r="D16" s="82"/>
      <c r="E16" s="29"/>
      <c r="F16" s="30">
        <v>74535340</v>
      </c>
      <c r="G16" s="31"/>
      <c r="H16" s="32"/>
      <c r="I16" s="30">
        <v>72780544</v>
      </c>
      <c r="J16" s="31"/>
      <c r="K16" s="32"/>
      <c r="L16" s="30">
        <v>68643693</v>
      </c>
      <c r="M16" s="31"/>
      <c r="N16" s="32"/>
      <c r="O16" s="30">
        <f t="shared" si="3"/>
        <v>-1754796</v>
      </c>
      <c r="P16" s="78"/>
      <c r="Q16" s="79"/>
      <c r="R16" s="80">
        <f t="shared" si="0"/>
        <v>-2.3543140743706275</v>
      </c>
      <c r="S16" s="78"/>
      <c r="T16" s="79"/>
      <c r="U16" s="30">
        <f t="shared" si="1"/>
        <v>4136851</v>
      </c>
      <c r="V16" s="78"/>
      <c r="W16" s="79"/>
      <c r="X16" s="80">
        <f t="shared" si="2"/>
        <v>6.026556584011295</v>
      </c>
      <c r="Y16" s="33"/>
    </row>
    <row r="17" spans="1:25" ht="24" customHeight="1">
      <c r="A17" s="29"/>
      <c r="B17" s="48"/>
      <c r="C17" s="34" t="s">
        <v>66</v>
      </c>
      <c r="D17" s="82"/>
      <c r="E17" s="29"/>
      <c r="F17" s="46">
        <f>SUM(F10:F16)</f>
        <v>2241321502</v>
      </c>
      <c r="G17" s="31"/>
      <c r="H17" s="32"/>
      <c r="I17" s="46">
        <f>SUM(I10:I16)</f>
        <v>2383715528</v>
      </c>
      <c r="J17" s="31"/>
      <c r="K17" s="32"/>
      <c r="L17" s="46">
        <f>SUM(L10:L16)</f>
        <v>2206857031</v>
      </c>
      <c r="M17" s="31"/>
      <c r="N17" s="32"/>
      <c r="O17" s="46">
        <f>SUM(O10:O16)</f>
        <v>142394026</v>
      </c>
      <c r="P17" s="78"/>
      <c r="Q17" s="79"/>
      <c r="R17" s="83">
        <f t="shared" si="0"/>
        <v>6.353128093088717</v>
      </c>
      <c r="S17" s="78"/>
      <c r="T17" s="79"/>
      <c r="U17" s="46">
        <f>SUM(U10:U16)</f>
        <v>176858497</v>
      </c>
      <c r="V17" s="78"/>
      <c r="W17" s="79"/>
      <c r="X17" s="83">
        <f>U17/L17*100</f>
        <v>8.014044159437892</v>
      </c>
      <c r="Y17" s="33"/>
    </row>
    <row r="18" spans="1:25" ht="24" customHeight="1">
      <c r="A18" s="26" t="s">
        <v>67</v>
      </c>
      <c r="B18" s="48"/>
      <c r="C18" s="27"/>
      <c r="D18" s="103" t="s">
        <v>13</v>
      </c>
      <c r="E18" s="29"/>
      <c r="F18" s="30"/>
      <c r="G18" s="31"/>
      <c r="H18" s="32"/>
      <c r="I18" s="30"/>
      <c r="J18" s="31"/>
      <c r="K18" s="32"/>
      <c r="L18" s="30"/>
      <c r="M18" s="31"/>
      <c r="N18" s="32"/>
      <c r="O18" s="30"/>
      <c r="P18" s="78"/>
      <c r="Q18" s="79"/>
      <c r="R18" s="80"/>
      <c r="S18" s="78"/>
      <c r="T18" s="79"/>
      <c r="U18" s="30"/>
      <c r="V18" s="78"/>
      <c r="W18" s="79"/>
      <c r="X18" s="80"/>
      <c r="Y18" s="33"/>
    </row>
    <row r="19" spans="1:25" ht="24" customHeight="1">
      <c r="A19" s="84"/>
      <c r="B19" s="34" t="s">
        <v>68</v>
      </c>
      <c r="C19" s="27"/>
      <c r="D19" s="97"/>
      <c r="E19" s="29"/>
      <c r="F19" s="30">
        <v>2400000</v>
      </c>
      <c r="G19" s="31"/>
      <c r="H19" s="32"/>
      <c r="I19" s="30">
        <v>3557790</v>
      </c>
      <c r="J19" s="31"/>
      <c r="K19" s="32"/>
      <c r="L19" s="30">
        <v>1803686</v>
      </c>
      <c r="M19" s="31"/>
      <c r="N19" s="32"/>
      <c r="O19" s="30">
        <f aca="true" t="shared" si="4" ref="O19:O26">SUM(I19-F19)</f>
        <v>1157790</v>
      </c>
      <c r="P19" s="78"/>
      <c r="Q19" s="79"/>
      <c r="R19" s="80">
        <f aca="true" t="shared" si="5" ref="R19:R28">O19/F19*100</f>
        <v>48.24125</v>
      </c>
      <c r="S19" s="78"/>
      <c r="T19" s="79"/>
      <c r="U19" s="30">
        <f aca="true" t="shared" si="6" ref="U19:U25">SUM(I19-L19)</f>
        <v>1754104</v>
      </c>
      <c r="V19" s="78"/>
      <c r="W19" s="79"/>
      <c r="X19" s="80">
        <f aca="true" t="shared" si="7" ref="X19:X27">U19/L19*100</f>
        <v>97.25107363476792</v>
      </c>
      <c r="Y19" s="33"/>
    </row>
    <row r="20" spans="1:25" ht="24" customHeight="1">
      <c r="A20" s="84"/>
      <c r="B20" s="34" t="s">
        <v>69</v>
      </c>
      <c r="C20" s="27"/>
      <c r="D20" s="82"/>
      <c r="E20" s="29"/>
      <c r="F20" s="30">
        <v>360489945</v>
      </c>
      <c r="G20" s="31"/>
      <c r="H20" s="32"/>
      <c r="I20" s="30">
        <v>310774919</v>
      </c>
      <c r="J20" s="31"/>
      <c r="K20" s="32"/>
      <c r="L20" s="30">
        <v>338428670</v>
      </c>
      <c r="M20" s="31"/>
      <c r="N20" s="32"/>
      <c r="O20" s="30">
        <f t="shared" si="4"/>
        <v>-49715026</v>
      </c>
      <c r="P20" s="78"/>
      <c r="Q20" s="79"/>
      <c r="R20" s="80">
        <f t="shared" si="5"/>
        <v>-13.790960521797633</v>
      </c>
      <c r="S20" s="78"/>
      <c r="T20" s="79"/>
      <c r="U20" s="30">
        <f t="shared" si="6"/>
        <v>-27653751</v>
      </c>
      <c r="V20" s="78"/>
      <c r="W20" s="79"/>
      <c r="X20" s="80">
        <f t="shared" si="7"/>
        <v>-8.17121995013011</v>
      </c>
      <c r="Y20" s="33"/>
    </row>
    <row r="21" spans="1:25" ht="24" customHeight="1">
      <c r="A21" s="84"/>
      <c r="B21" s="34" t="s">
        <v>70</v>
      </c>
      <c r="C21" s="27"/>
      <c r="D21" s="82"/>
      <c r="E21" s="29"/>
      <c r="F21" s="30">
        <v>1147782064</v>
      </c>
      <c r="G21" s="31"/>
      <c r="H21" s="32"/>
      <c r="I21" s="30">
        <v>1218543192</v>
      </c>
      <c r="J21" s="31"/>
      <c r="K21" s="32"/>
      <c r="L21" s="30">
        <v>1020117181</v>
      </c>
      <c r="M21" s="31"/>
      <c r="N21" s="32"/>
      <c r="O21" s="30">
        <f t="shared" si="4"/>
        <v>70761128</v>
      </c>
      <c r="P21" s="78"/>
      <c r="Q21" s="79"/>
      <c r="R21" s="80">
        <f t="shared" si="5"/>
        <v>6.165031691939734</v>
      </c>
      <c r="S21" s="78"/>
      <c r="T21" s="79"/>
      <c r="U21" s="30">
        <f t="shared" si="6"/>
        <v>198426011</v>
      </c>
      <c r="V21" s="78"/>
      <c r="W21" s="79"/>
      <c r="X21" s="80">
        <f t="shared" si="7"/>
        <v>19.451295860489974</v>
      </c>
      <c r="Y21" s="33"/>
    </row>
    <row r="22" spans="1:25" ht="24" customHeight="1">
      <c r="A22" s="84"/>
      <c r="B22" s="34" t="s">
        <v>71</v>
      </c>
      <c r="C22" s="27"/>
      <c r="D22" s="82"/>
      <c r="E22" s="29"/>
      <c r="F22" s="30">
        <v>127433490</v>
      </c>
      <c r="G22" s="31"/>
      <c r="H22" s="32"/>
      <c r="I22" s="30">
        <v>109944068</v>
      </c>
      <c r="J22" s="31"/>
      <c r="K22" s="32"/>
      <c r="L22" s="30">
        <v>117834035</v>
      </c>
      <c r="M22" s="31"/>
      <c r="N22" s="32"/>
      <c r="O22" s="30">
        <f t="shared" si="4"/>
        <v>-17489422</v>
      </c>
      <c r="P22" s="78"/>
      <c r="Q22" s="79"/>
      <c r="R22" s="80">
        <f>O22/F22*100</f>
        <v>-13.7243529938637</v>
      </c>
      <c r="S22" s="78"/>
      <c r="T22" s="79"/>
      <c r="U22" s="30">
        <f t="shared" si="6"/>
        <v>-7889967</v>
      </c>
      <c r="V22" s="78"/>
      <c r="W22" s="79"/>
      <c r="X22" s="80">
        <f t="shared" si="7"/>
        <v>-6.695830283669739</v>
      </c>
      <c r="Y22" s="33"/>
    </row>
    <row r="23" spans="1:25" ht="24" customHeight="1">
      <c r="A23" s="84"/>
      <c r="B23" s="34" t="s">
        <v>72</v>
      </c>
      <c r="C23" s="27"/>
      <c r="D23" s="82"/>
      <c r="E23" s="29"/>
      <c r="F23" s="30">
        <v>75900000</v>
      </c>
      <c r="G23" s="31"/>
      <c r="H23" s="32"/>
      <c r="I23" s="30">
        <v>66199534</v>
      </c>
      <c r="J23" s="31"/>
      <c r="K23" s="32"/>
      <c r="L23" s="30">
        <v>61169938</v>
      </c>
      <c r="M23" s="31"/>
      <c r="N23" s="32"/>
      <c r="O23" s="30">
        <f t="shared" si="4"/>
        <v>-9700466</v>
      </c>
      <c r="P23" s="78"/>
      <c r="Q23" s="79"/>
      <c r="R23" s="80">
        <f t="shared" si="5"/>
        <v>-12.780587615283267</v>
      </c>
      <c r="S23" s="78"/>
      <c r="T23" s="79"/>
      <c r="U23" s="30">
        <f t="shared" si="6"/>
        <v>5029596</v>
      </c>
      <c r="V23" s="78"/>
      <c r="W23" s="79"/>
      <c r="X23" s="80">
        <f t="shared" si="7"/>
        <v>8.222333002855095</v>
      </c>
      <c r="Y23" s="33"/>
    </row>
    <row r="24" spans="1:25" ht="24" customHeight="1">
      <c r="A24" s="84"/>
      <c r="B24" s="34" t="s">
        <v>73</v>
      </c>
      <c r="C24" s="27"/>
      <c r="D24" s="82"/>
      <c r="E24" s="29"/>
      <c r="F24" s="30">
        <v>248000000</v>
      </c>
      <c r="G24" s="31"/>
      <c r="H24" s="32"/>
      <c r="I24" s="30">
        <v>269598044</v>
      </c>
      <c r="J24" s="31"/>
      <c r="K24" s="32"/>
      <c r="L24" s="30">
        <v>277974247</v>
      </c>
      <c r="M24" s="31"/>
      <c r="N24" s="32"/>
      <c r="O24" s="30">
        <f t="shared" si="4"/>
        <v>21598044</v>
      </c>
      <c r="P24" s="78"/>
      <c r="Q24" s="79"/>
      <c r="R24" s="80">
        <f t="shared" si="5"/>
        <v>8.708888709677419</v>
      </c>
      <c r="S24" s="78"/>
      <c r="T24" s="79"/>
      <c r="U24" s="30">
        <f t="shared" si="6"/>
        <v>-8376203</v>
      </c>
      <c r="V24" s="78"/>
      <c r="W24" s="79"/>
      <c r="X24" s="80">
        <f t="shared" si="7"/>
        <v>-3.0133018041775648</v>
      </c>
      <c r="Y24" s="33"/>
    </row>
    <row r="25" spans="1:25" ht="24" customHeight="1">
      <c r="A25" s="84"/>
      <c r="B25" s="34" t="s">
        <v>126</v>
      </c>
      <c r="C25" s="27"/>
      <c r="D25" s="82"/>
      <c r="E25" s="29"/>
      <c r="F25" s="105">
        <v>0</v>
      </c>
      <c r="G25" s="31"/>
      <c r="H25" s="32"/>
      <c r="I25" s="30">
        <v>408182</v>
      </c>
      <c r="J25" s="31"/>
      <c r="K25" s="32"/>
      <c r="L25" s="105">
        <v>0</v>
      </c>
      <c r="M25" s="31"/>
      <c r="N25" s="32"/>
      <c r="O25" s="30">
        <f t="shared" si="4"/>
        <v>408182</v>
      </c>
      <c r="P25" s="78"/>
      <c r="Q25" s="79"/>
      <c r="R25" s="105">
        <v>0</v>
      </c>
      <c r="S25" s="78"/>
      <c r="T25" s="79"/>
      <c r="U25" s="30">
        <f t="shared" si="6"/>
        <v>408182</v>
      </c>
      <c r="V25" s="78"/>
      <c r="W25" s="79"/>
      <c r="X25" s="105">
        <v>0</v>
      </c>
      <c r="Y25" s="33"/>
    </row>
    <row r="26" spans="1:25" ht="24" customHeight="1">
      <c r="A26" s="84"/>
      <c r="B26" s="34" t="s">
        <v>74</v>
      </c>
      <c r="C26" s="27"/>
      <c r="D26" s="82"/>
      <c r="E26" s="29"/>
      <c r="F26" s="30">
        <v>34600000</v>
      </c>
      <c r="G26" s="31"/>
      <c r="H26" s="32"/>
      <c r="I26" s="30">
        <v>17667112</v>
      </c>
      <c r="J26" s="31"/>
      <c r="K26" s="32"/>
      <c r="L26" s="30">
        <v>46033611</v>
      </c>
      <c r="M26" s="31"/>
      <c r="N26" s="32"/>
      <c r="O26" s="30">
        <f t="shared" si="4"/>
        <v>-16932888</v>
      </c>
      <c r="P26" s="78"/>
      <c r="Q26" s="79"/>
      <c r="R26" s="95">
        <f t="shared" si="5"/>
        <v>-48.93898265895954</v>
      </c>
      <c r="S26" s="78"/>
      <c r="T26" s="79"/>
      <c r="U26" s="30">
        <f>SUM(I26-L26)</f>
        <v>-28366499</v>
      </c>
      <c r="V26" s="78"/>
      <c r="W26" s="79"/>
      <c r="X26" s="80">
        <f t="shared" si="7"/>
        <v>-61.62127711423725</v>
      </c>
      <c r="Y26" s="33"/>
    </row>
    <row r="27" spans="1:25" ht="24" customHeight="1">
      <c r="A27" s="84"/>
      <c r="B27" s="48"/>
      <c r="C27" s="34" t="s">
        <v>66</v>
      </c>
      <c r="D27" s="82"/>
      <c r="E27" s="29"/>
      <c r="F27" s="46">
        <f>SUM(F19:F26)</f>
        <v>1996605499</v>
      </c>
      <c r="G27" s="31"/>
      <c r="H27" s="32"/>
      <c r="I27" s="46">
        <f>SUM(I19:I26)</f>
        <v>1996692841</v>
      </c>
      <c r="J27" s="31"/>
      <c r="K27" s="32"/>
      <c r="L27" s="46">
        <f>SUM(L19:L26)</f>
        <v>1863361368</v>
      </c>
      <c r="M27" s="31"/>
      <c r="N27" s="32"/>
      <c r="O27" s="46">
        <f>SUM(O19:O26)</f>
        <v>87342</v>
      </c>
      <c r="P27" s="78"/>
      <c r="Q27" s="79"/>
      <c r="R27" s="105">
        <v>0</v>
      </c>
      <c r="S27" s="78"/>
      <c r="T27" s="79"/>
      <c r="U27" s="46">
        <f>SUM(U19:U26)</f>
        <v>133331473</v>
      </c>
      <c r="V27" s="78"/>
      <c r="W27" s="79"/>
      <c r="X27" s="83">
        <f t="shared" si="7"/>
        <v>7.15542756706975</v>
      </c>
      <c r="Y27" s="33"/>
    </row>
    <row r="28" spans="1:25" ht="24" customHeight="1" thickBot="1">
      <c r="A28" s="26" t="s">
        <v>44</v>
      </c>
      <c r="B28" s="48"/>
      <c r="C28" s="27"/>
      <c r="D28" s="85"/>
      <c r="E28" s="86"/>
      <c r="F28" s="87">
        <f>SUM(F17-F27)</f>
        <v>244716003</v>
      </c>
      <c r="G28" s="56"/>
      <c r="H28" s="58">
        <v>0.4</v>
      </c>
      <c r="I28" s="87">
        <f>SUM(I17-I27)</f>
        <v>387022687</v>
      </c>
      <c r="J28" s="56"/>
      <c r="K28" s="58"/>
      <c r="L28" s="87">
        <f>SUM(L17-L27)</f>
        <v>343495663</v>
      </c>
      <c r="M28" s="56"/>
      <c r="N28" s="58"/>
      <c r="O28" s="87">
        <f>SUM(O17-O27)</f>
        <v>142306684</v>
      </c>
      <c r="P28" s="78"/>
      <c r="Q28" s="79"/>
      <c r="R28" s="88">
        <f t="shared" si="5"/>
        <v>58.1517686851072</v>
      </c>
      <c r="S28" s="78"/>
      <c r="T28" s="79"/>
      <c r="U28" s="89">
        <f>SUM(U17-U27)</f>
        <v>43527024</v>
      </c>
      <c r="V28" s="78"/>
      <c r="W28" s="79"/>
      <c r="X28" s="88">
        <f>U28/L28*100</f>
        <v>12.67178270020836</v>
      </c>
      <c r="Y28" s="33"/>
    </row>
    <row r="29" spans="1:27" ht="24" customHeight="1" thickTop="1">
      <c r="A29" s="90"/>
      <c r="B29" s="91"/>
      <c r="C29" s="64" t="s">
        <v>7</v>
      </c>
      <c r="D29" s="92"/>
      <c r="E29" s="65"/>
      <c r="F29" s="50"/>
      <c r="G29" s="66"/>
      <c r="H29" s="67"/>
      <c r="I29" s="50"/>
      <c r="J29" s="66"/>
      <c r="K29" s="67"/>
      <c r="L29" s="50"/>
      <c r="M29" s="66"/>
      <c r="N29" s="67"/>
      <c r="O29" s="50"/>
      <c r="P29" s="93"/>
      <c r="Q29" s="94"/>
      <c r="R29" s="95"/>
      <c r="S29" s="93"/>
      <c r="T29" s="94"/>
      <c r="U29" s="50"/>
      <c r="V29" s="93"/>
      <c r="W29" s="94"/>
      <c r="X29" s="95"/>
      <c r="Y29" s="96"/>
      <c r="Z29" s="29"/>
      <c r="AA29" s="27"/>
    </row>
    <row r="30" spans="1:144" s="27" customFormat="1" ht="24" customHeight="1">
      <c r="A30" s="164" t="s">
        <v>52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41"/>
      <c r="AA30" s="41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</row>
    <row r="31" spans="1:27" s="27" customFormat="1" ht="2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146" ht="24" customHeight="1">
      <c r="A32" s="72" t="s">
        <v>75</v>
      </c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</row>
  </sheetData>
  <mergeCells count="7">
    <mergeCell ref="A30:Y30"/>
    <mergeCell ref="U6:X6"/>
    <mergeCell ref="U7:X7"/>
    <mergeCell ref="D6:D8"/>
    <mergeCell ref="A6:C8"/>
    <mergeCell ref="O6:R6"/>
    <mergeCell ref="O7:R7"/>
  </mergeCells>
  <printOptions horizontalCentered="1" verticalCentered="1"/>
  <pageMargins left="0.36" right="0.31" top="0.39" bottom="0.5" header="0.33" footer="0.24"/>
  <pageSetup firstPageNumber="5" useFirstPageNumber="1" fitToHeight="1" fitToWidth="1" horizontalDpi="300" verticalDpi="300" orientation="landscape" paperSize="9" scale="74" r:id="rId1"/>
  <headerFooter alignWithMargins="0">
    <oddFooter>&amp;C&amp;"Times New Roman,標準"&amp;10&amp;P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87" zoomScaleNormal="87" workbookViewId="0" topLeftCell="A16">
      <selection activeCell="D27" sqref="D27"/>
    </sheetView>
  </sheetViews>
  <sheetFormatPr defaultColWidth="9.00390625" defaultRowHeight="21" customHeight="1"/>
  <cols>
    <col min="1" max="3" width="2.625" style="110" customWidth="1"/>
    <col min="4" max="4" width="36.875" style="110" customWidth="1"/>
    <col min="5" max="5" width="0.6171875" style="110" customWidth="1"/>
    <col min="6" max="6" width="25.625" style="110" customWidth="1"/>
    <col min="7" max="8" width="0.6171875" style="110" customWidth="1"/>
    <col min="9" max="9" width="25.625" style="110" customWidth="1"/>
    <col min="10" max="10" width="0.6171875" style="110" customWidth="1"/>
    <col min="11" max="11" width="19.75390625" style="110" customWidth="1"/>
    <col min="12" max="16384" width="10.75390625" style="110" customWidth="1"/>
  </cols>
  <sheetData>
    <row r="1" spans="1:10" ht="21" customHeight="1">
      <c r="A1" s="108" t="s">
        <v>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1" customHeight="1">
      <c r="A2" s="108" t="s">
        <v>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7" s="114" customFormat="1" ht="21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13"/>
      <c r="M3" s="113"/>
      <c r="N3" s="113"/>
      <c r="O3" s="113"/>
      <c r="P3" s="113"/>
      <c r="Q3" s="113"/>
    </row>
    <row r="4" spans="1:17" s="114" customFormat="1" ht="21" customHeight="1">
      <c r="A4" s="111" t="s">
        <v>113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3"/>
      <c r="M4" s="113"/>
      <c r="N4" s="113"/>
      <c r="O4" s="113"/>
      <c r="P4" s="113"/>
      <c r="Q4" s="113"/>
    </row>
    <row r="5" spans="2:10" ht="21" customHeight="1">
      <c r="B5" s="115"/>
      <c r="C5" s="115"/>
      <c r="D5" s="115"/>
      <c r="E5" s="115"/>
      <c r="F5" s="115"/>
      <c r="G5" s="115"/>
      <c r="H5" s="115"/>
      <c r="I5" s="115"/>
      <c r="J5" s="116" t="s">
        <v>18</v>
      </c>
    </row>
    <row r="6" spans="1:10" s="122" customFormat="1" ht="21" customHeight="1">
      <c r="A6" s="186" t="s">
        <v>134</v>
      </c>
      <c r="B6" s="187"/>
      <c r="C6" s="187"/>
      <c r="D6" s="188"/>
      <c r="E6" s="117"/>
      <c r="F6" s="118" t="s">
        <v>119</v>
      </c>
      <c r="G6" s="119"/>
      <c r="H6" s="120"/>
      <c r="I6" s="118" t="s">
        <v>120</v>
      </c>
      <c r="J6" s="121"/>
    </row>
    <row r="7" spans="1:10" ht="21" customHeight="1">
      <c r="A7" s="123" t="s">
        <v>76</v>
      </c>
      <c r="B7" s="122"/>
      <c r="C7" s="122"/>
      <c r="D7" s="124"/>
      <c r="E7" s="125"/>
      <c r="F7" s="104"/>
      <c r="G7" s="106"/>
      <c r="H7" s="107"/>
      <c r="I7" s="104"/>
      <c r="J7" s="124"/>
    </row>
    <row r="8" spans="1:10" ht="21" customHeight="1">
      <c r="A8" s="125"/>
      <c r="B8" s="126" t="s">
        <v>77</v>
      </c>
      <c r="C8" s="122"/>
      <c r="D8" s="124"/>
      <c r="E8" s="125"/>
      <c r="F8" s="127">
        <v>387022687</v>
      </c>
      <c r="G8" s="128"/>
      <c r="H8" s="129"/>
      <c r="I8" s="127">
        <v>343495663</v>
      </c>
      <c r="J8" s="130">
        <v>177662617</v>
      </c>
    </row>
    <row r="9" spans="1:10" ht="21" customHeight="1">
      <c r="A9" s="125"/>
      <c r="B9" s="122"/>
      <c r="C9" s="126" t="s">
        <v>78</v>
      </c>
      <c r="D9" s="124"/>
      <c r="E9" s="125"/>
      <c r="F9" s="104"/>
      <c r="G9" s="106"/>
      <c r="H9" s="107"/>
      <c r="I9" s="104"/>
      <c r="J9" s="131"/>
    </row>
    <row r="10" spans="1:10" ht="21" customHeight="1">
      <c r="A10" s="125"/>
      <c r="B10" s="122"/>
      <c r="C10" s="122"/>
      <c r="D10" s="132" t="s">
        <v>124</v>
      </c>
      <c r="E10" s="125"/>
      <c r="F10" s="104">
        <v>72033597</v>
      </c>
      <c r="G10" s="106"/>
      <c r="H10" s="107"/>
      <c r="I10" s="104">
        <v>101649139</v>
      </c>
      <c r="J10" s="131"/>
    </row>
    <row r="11" spans="1:10" ht="21" customHeight="1">
      <c r="A11" s="125"/>
      <c r="B11" s="122"/>
      <c r="C11" s="122"/>
      <c r="D11" s="132" t="s">
        <v>125</v>
      </c>
      <c r="E11" s="125"/>
      <c r="F11" s="104">
        <v>408182</v>
      </c>
      <c r="G11" s="106"/>
      <c r="H11" s="107"/>
      <c r="I11" s="134">
        <v>0</v>
      </c>
      <c r="J11" s="131"/>
    </row>
    <row r="12" spans="1:10" ht="21" customHeight="1">
      <c r="A12" s="125"/>
      <c r="B12" s="122"/>
      <c r="C12" s="126" t="s">
        <v>79</v>
      </c>
      <c r="D12" s="124"/>
      <c r="E12" s="125"/>
      <c r="F12" s="104"/>
      <c r="G12" s="106"/>
      <c r="H12" s="107"/>
      <c r="I12" s="104"/>
      <c r="J12" s="131"/>
    </row>
    <row r="13" spans="1:10" ht="21" customHeight="1">
      <c r="A13" s="125"/>
      <c r="B13" s="122"/>
      <c r="C13" s="122"/>
      <c r="D13" s="132" t="s">
        <v>123</v>
      </c>
      <c r="E13" s="125"/>
      <c r="F13" s="134">
        <v>0</v>
      </c>
      <c r="G13" s="106"/>
      <c r="H13" s="107"/>
      <c r="I13" s="104">
        <v>-1001419</v>
      </c>
      <c r="J13" s="131"/>
    </row>
    <row r="14" spans="1:10" ht="21" customHeight="1">
      <c r="A14" s="125"/>
      <c r="B14" s="122"/>
      <c r="C14" s="126" t="s">
        <v>80</v>
      </c>
      <c r="D14" s="124"/>
      <c r="E14" s="125"/>
      <c r="F14" s="104"/>
      <c r="G14" s="106"/>
      <c r="H14" s="107"/>
      <c r="I14" s="104"/>
      <c r="J14" s="131"/>
    </row>
    <row r="15" spans="1:10" ht="21" customHeight="1">
      <c r="A15" s="125"/>
      <c r="B15" s="122"/>
      <c r="C15" s="122"/>
      <c r="D15" s="132" t="s">
        <v>81</v>
      </c>
      <c r="E15" s="125"/>
      <c r="F15" s="104">
        <v>-35305932</v>
      </c>
      <c r="G15" s="106"/>
      <c r="H15" s="107"/>
      <c r="I15" s="104">
        <v>55902138</v>
      </c>
      <c r="J15" s="131">
        <v>8689558</v>
      </c>
    </row>
    <row r="16" spans="1:10" ht="21" customHeight="1">
      <c r="A16" s="125"/>
      <c r="B16" s="122"/>
      <c r="C16" s="122"/>
      <c r="D16" s="132" t="s">
        <v>82</v>
      </c>
      <c r="E16" s="125"/>
      <c r="F16" s="104">
        <v>681766</v>
      </c>
      <c r="G16" s="106"/>
      <c r="H16" s="107"/>
      <c r="I16" s="104">
        <v>11554671</v>
      </c>
      <c r="J16" s="131">
        <f>SUM(J8:J15)</f>
        <v>186352175</v>
      </c>
    </row>
    <row r="17" spans="1:10" ht="21" customHeight="1">
      <c r="A17" s="125"/>
      <c r="B17" s="122"/>
      <c r="C17" s="126" t="s">
        <v>83</v>
      </c>
      <c r="D17" s="124"/>
      <c r="E17" s="125"/>
      <c r="F17" s="104"/>
      <c r="G17" s="106"/>
      <c r="H17" s="107"/>
      <c r="I17" s="104"/>
      <c r="J17" s="131"/>
    </row>
    <row r="18" spans="1:10" ht="21" customHeight="1">
      <c r="A18" s="125"/>
      <c r="B18" s="122"/>
      <c r="C18" s="122"/>
      <c r="D18" s="132" t="s">
        <v>84</v>
      </c>
      <c r="E18" s="125"/>
      <c r="F18" s="104">
        <v>-2821837</v>
      </c>
      <c r="G18" s="106"/>
      <c r="H18" s="107"/>
      <c r="I18" s="104">
        <v>-2751150</v>
      </c>
      <c r="J18" s="131"/>
    </row>
    <row r="19" spans="1:10" ht="21" customHeight="1">
      <c r="A19" s="125"/>
      <c r="B19" s="122"/>
      <c r="C19" s="122"/>
      <c r="D19" s="132" t="s">
        <v>85</v>
      </c>
      <c r="E19" s="125"/>
      <c r="F19" s="104">
        <v>-9201018</v>
      </c>
      <c r="G19" s="106"/>
      <c r="H19" s="107"/>
      <c r="I19" s="104">
        <v>17151344</v>
      </c>
      <c r="J19" s="131"/>
    </row>
    <row r="20" spans="1:10" ht="21" customHeight="1">
      <c r="A20" s="125"/>
      <c r="B20" s="122"/>
      <c r="C20" s="126" t="s">
        <v>86</v>
      </c>
      <c r="D20" s="124"/>
      <c r="E20" s="125"/>
      <c r="F20" s="104"/>
      <c r="G20" s="106"/>
      <c r="H20" s="107"/>
      <c r="I20" s="104"/>
      <c r="J20" s="131"/>
    </row>
    <row r="21" spans="1:10" ht="21" customHeight="1">
      <c r="A21" s="125"/>
      <c r="B21" s="122"/>
      <c r="C21" s="122"/>
      <c r="D21" s="132" t="s">
        <v>135</v>
      </c>
      <c r="E21" s="125"/>
      <c r="F21" s="104">
        <v>1000000</v>
      </c>
      <c r="G21" s="106"/>
      <c r="H21" s="107"/>
      <c r="I21" s="104">
        <v>-883284</v>
      </c>
      <c r="J21" s="131"/>
    </row>
    <row r="22" spans="1:10" ht="21" customHeight="1">
      <c r="A22" s="125"/>
      <c r="B22" s="122"/>
      <c r="C22" s="126" t="s">
        <v>87</v>
      </c>
      <c r="D22" s="124"/>
      <c r="E22" s="125"/>
      <c r="F22" s="133">
        <f>F8+F10+F11+F13+F15+F16+F18+F19+F21</f>
        <v>413817445</v>
      </c>
      <c r="G22" s="106"/>
      <c r="H22" s="107"/>
      <c r="I22" s="133">
        <v>525117102</v>
      </c>
      <c r="J22" s="131" t="e">
        <f>SUM(#REF!)</f>
        <v>#REF!</v>
      </c>
    </row>
    <row r="23" spans="1:10" ht="21" customHeight="1">
      <c r="A23" s="123" t="s">
        <v>88</v>
      </c>
      <c r="B23" s="122"/>
      <c r="C23" s="122"/>
      <c r="D23" s="124"/>
      <c r="E23" s="125"/>
      <c r="F23" s="104"/>
      <c r="G23" s="106"/>
      <c r="H23" s="107"/>
      <c r="I23" s="104"/>
      <c r="J23" s="131"/>
    </row>
    <row r="24" spans="1:10" ht="21" customHeight="1">
      <c r="A24" s="125"/>
      <c r="B24" s="126" t="s">
        <v>89</v>
      </c>
      <c r="C24" s="122"/>
      <c r="D24" s="124"/>
      <c r="E24" s="125"/>
      <c r="F24" s="104">
        <v>-600599267</v>
      </c>
      <c r="G24" s="106"/>
      <c r="H24" s="107"/>
      <c r="I24" s="104">
        <v>-327053718</v>
      </c>
      <c r="J24" s="131"/>
    </row>
    <row r="25" spans="1:10" ht="21" customHeight="1">
      <c r="A25" s="125"/>
      <c r="B25" s="126" t="s">
        <v>90</v>
      </c>
      <c r="D25" s="124"/>
      <c r="E25" s="125"/>
      <c r="F25" s="134">
        <v>2900</v>
      </c>
      <c r="G25" s="106"/>
      <c r="H25" s="107"/>
      <c r="I25" s="134">
        <v>0</v>
      </c>
      <c r="J25" s="131"/>
    </row>
    <row r="26" spans="1:10" ht="21" customHeight="1">
      <c r="A26" s="125"/>
      <c r="C26" s="126" t="s">
        <v>91</v>
      </c>
      <c r="D26" s="124"/>
      <c r="E26" s="125"/>
      <c r="F26" s="133">
        <f>SUM(F24:F25)</f>
        <v>-600596367</v>
      </c>
      <c r="G26" s="106"/>
      <c r="H26" s="107"/>
      <c r="I26" s="133">
        <v>-327053718</v>
      </c>
      <c r="J26" s="131"/>
    </row>
    <row r="27" spans="1:10" ht="21" customHeight="1">
      <c r="A27" s="123" t="s">
        <v>92</v>
      </c>
      <c r="B27" s="122"/>
      <c r="C27" s="122"/>
      <c r="D27" s="124"/>
      <c r="E27" s="125"/>
      <c r="F27" s="104"/>
      <c r="G27" s="106"/>
      <c r="H27" s="107"/>
      <c r="I27" s="104"/>
      <c r="J27" s="131"/>
    </row>
    <row r="28" spans="1:10" ht="21" customHeight="1">
      <c r="A28" s="125"/>
      <c r="B28" s="126" t="s">
        <v>93</v>
      </c>
      <c r="C28" s="124"/>
      <c r="D28" s="124"/>
      <c r="E28" s="125"/>
      <c r="F28" s="104">
        <v>-5858963</v>
      </c>
      <c r="G28" s="106"/>
      <c r="H28" s="107"/>
      <c r="I28" s="104">
        <v>-4468848</v>
      </c>
      <c r="J28" s="131" t="e">
        <f>SUM(#REF!)</f>
        <v>#REF!</v>
      </c>
    </row>
    <row r="29" spans="1:10" ht="21" customHeight="1">
      <c r="A29" s="125"/>
      <c r="B29" s="126" t="s">
        <v>94</v>
      </c>
      <c r="C29" s="124"/>
      <c r="D29" s="124"/>
      <c r="E29" s="125"/>
      <c r="F29" s="104">
        <v>6595955</v>
      </c>
      <c r="G29" s="106"/>
      <c r="H29" s="107"/>
      <c r="I29" s="104">
        <v>8172532</v>
      </c>
      <c r="J29" s="131">
        <v>362159052</v>
      </c>
    </row>
    <row r="30" spans="1:10" ht="21" customHeight="1">
      <c r="A30" s="125"/>
      <c r="C30" s="126" t="s">
        <v>95</v>
      </c>
      <c r="D30" s="124"/>
      <c r="E30" s="125"/>
      <c r="F30" s="133">
        <f>SUM(F28:F29)</f>
        <v>736992</v>
      </c>
      <c r="G30" s="106"/>
      <c r="H30" s="107"/>
      <c r="I30" s="133">
        <v>3703684</v>
      </c>
      <c r="J30" s="130"/>
    </row>
    <row r="31" spans="1:10" ht="21" customHeight="1">
      <c r="A31" s="123" t="s">
        <v>96</v>
      </c>
      <c r="B31" s="122"/>
      <c r="C31" s="124"/>
      <c r="D31" s="124"/>
      <c r="E31" s="125"/>
      <c r="F31" s="104">
        <f>F22+F26+F30</f>
        <v>-186041930</v>
      </c>
      <c r="G31" s="106"/>
      <c r="H31" s="107"/>
      <c r="I31" s="104">
        <v>201767068</v>
      </c>
      <c r="J31" s="130"/>
    </row>
    <row r="32" spans="1:10" ht="21" customHeight="1">
      <c r="A32" s="125"/>
      <c r="B32" s="126" t="s">
        <v>97</v>
      </c>
      <c r="C32" s="122"/>
      <c r="D32" s="124"/>
      <c r="E32" s="125"/>
      <c r="F32" s="104">
        <v>1664651591</v>
      </c>
      <c r="G32" s="106"/>
      <c r="H32" s="107"/>
      <c r="I32" s="104">
        <v>1462884523</v>
      </c>
      <c r="J32" s="124"/>
    </row>
    <row r="33" spans="1:11" ht="21" customHeight="1" thickBot="1">
      <c r="A33" s="123" t="s">
        <v>98</v>
      </c>
      <c r="B33" s="126"/>
      <c r="C33" s="122"/>
      <c r="D33" s="124"/>
      <c r="E33" s="125"/>
      <c r="F33" s="135">
        <f>SUM(F31:F32)</f>
        <v>1478609661</v>
      </c>
      <c r="G33" s="128"/>
      <c r="H33" s="129"/>
      <c r="I33" s="135">
        <v>1664651591</v>
      </c>
      <c r="J33" s="124"/>
      <c r="K33" s="136"/>
    </row>
    <row r="34" spans="1:10" ht="21" customHeight="1" thickTop="1">
      <c r="A34" s="123" t="s">
        <v>99</v>
      </c>
      <c r="B34" s="122"/>
      <c r="C34" s="122"/>
      <c r="D34" s="124"/>
      <c r="E34" s="125"/>
      <c r="F34" s="127"/>
      <c r="G34" s="128"/>
      <c r="H34" s="129"/>
      <c r="I34" s="127"/>
      <c r="J34" s="124"/>
    </row>
    <row r="35" spans="1:10" ht="21" customHeight="1" thickBot="1">
      <c r="A35" s="123" t="s">
        <v>100</v>
      </c>
      <c r="B35" s="122"/>
      <c r="C35" s="122"/>
      <c r="D35" s="124"/>
      <c r="E35" s="125"/>
      <c r="F35" s="137">
        <v>0</v>
      </c>
      <c r="G35" s="128"/>
      <c r="H35" s="129"/>
      <c r="I35" s="137">
        <v>0</v>
      </c>
      <c r="J35" s="124"/>
    </row>
    <row r="36" spans="1:10" ht="21" customHeight="1" thickBot="1" thickTop="1">
      <c r="A36" s="123" t="s">
        <v>101</v>
      </c>
      <c r="B36" s="122"/>
      <c r="C36" s="122"/>
      <c r="D36" s="124"/>
      <c r="E36" s="125"/>
      <c r="F36" s="137">
        <v>0</v>
      </c>
      <c r="G36" s="128"/>
      <c r="H36" s="129"/>
      <c r="I36" s="137">
        <v>0</v>
      </c>
      <c r="J36" s="124"/>
    </row>
    <row r="37" spans="1:10" ht="21" customHeight="1" thickTop="1">
      <c r="A37" s="123" t="s">
        <v>102</v>
      </c>
      <c r="B37" s="122"/>
      <c r="C37" s="122"/>
      <c r="D37" s="124"/>
      <c r="E37" s="125"/>
      <c r="F37" s="127"/>
      <c r="G37" s="128"/>
      <c r="H37" s="129"/>
      <c r="I37" s="127"/>
      <c r="J37" s="124"/>
    </row>
    <row r="38" spans="1:10" ht="21" customHeight="1">
      <c r="A38" s="125"/>
      <c r="B38" s="126" t="s">
        <v>103</v>
      </c>
      <c r="C38" s="122"/>
      <c r="D38" s="124"/>
      <c r="E38" s="125"/>
      <c r="F38" s="127">
        <v>583455513</v>
      </c>
      <c r="G38" s="128"/>
      <c r="H38" s="129"/>
      <c r="I38" s="127">
        <v>342830272</v>
      </c>
      <c r="J38" s="124"/>
    </row>
    <row r="39" spans="1:10" ht="21" customHeight="1">
      <c r="A39" s="125"/>
      <c r="B39" s="126" t="s">
        <v>104</v>
      </c>
      <c r="C39" s="122"/>
      <c r="D39" s="124"/>
      <c r="E39" s="125"/>
      <c r="F39" s="104">
        <v>17143754</v>
      </c>
      <c r="G39" s="128"/>
      <c r="H39" s="129"/>
      <c r="I39" s="104">
        <v>-15776554</v>
      </c>
      <c r="J39" s="124"/>
    </row>
    <row r="40" spans="1:10" ht="21" customHeight="1" thickBot="1">
      <c r="A40" s="125"/>
      <c r="B40" s="126" t="s">
        <v>105</v>
      </c>
      <c r="C40" s="122"/>
      <c r="D40" s="124"/>
      <c r="E40" s="125"/>
      <c r="F40" s="135">
        <f>SUM(F38:F39)</f>
        <v>600599267</v>
      </c>
      <c r="G40" s="128"/>
      <c r="H40" s="129"/>
      <c r="I40" s="135">
        <v>327053718</v>
      </c>
      <c r="J40" s="124"/>
    </row>
    <row r="41" spans="1:10" ht="21" customHeight="1" thickTop="1">
      <c r="A41" s="138"/>
      <c r="B41" s="139"/>
      <c r="C41" s="139"/>
      <c r="D41" s="140"/>
      <c r="E41" s="138"/>
      <c r="F41" s="141"/>
      <c r="G41" s="142"/>
      <c r="H41" s="143"/>
      <c r="I41" s="141"/>
      <c r="J41" s="140"/>
    </row>
    <row r="42" spans="1:10" ht="21" customHeight="1">
      <c r="A42" s="109" t="s">
        <v>52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ht="21" customHeight="1">
      <c r="A43" s="144"/>
    </row>
    <row r="44" ht="21" customHeight="1">
      <c r="A44" s="145" t="s">
        <v>106</v>
      </c>
    </row>
  </sheetData>
  <mergeCells count="1">
    <mergeCell ref="A6:D6"/>
  </mergeCells>
  <printOptions horizontalCentered="1" verticalCentered="1"/>
  <pageMargins left="0.7874015748031497" right="0.5905511811023623" top="0.35433070866141736" bottom="0.5905511811023623" header="0.2755905511811024" footer="0.2362204724409449"/>
  <pageSetup firstPageNumber="6" useFirstPageNumber="1" fitToHeight="1" fitToWidth="1" horizontalDpi="180" verticalDpi="180" orientation="portrait" paperSize="9" scale="88" r:id="rId1"/>
  <headerFooter alignWithMargins="0">
    <oddFooter>&amp;C&amp;"Times New Roman,標準"&amp;10&amp;P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DIWAN,ERNST&amp;YOUNG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Karnemelk</cp:lastModifiedBy>
  <cp:lastPrinted>2006-09-13T06:43:07Z</cp:lastPrinted>
  <dcterms:created xsi:type="dcterms:W3CDTF">1998-09-30T03:05:54Z</dcterms:created>
  <dcterms:modified xsi:type="dcterms:W3CDTF">2006-09-21T09:58:07Z</dcterms:modified>
  <cp:category/>
  <cp:version/>
  <cp:contentType/>
  <cp:contentStatus/>
</cp:coreProperties>
</file>