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930" windowWidth="1200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<sst xmlns="http://schemas.openxmlformats.org/spreadsheetml/2006/main" count="155" uniqueCount="152">
  <si>
    <t>項        目</t>
  </si>
  <si>
    <t>收  入  部  份</t>
  </si>
  <si>
    <t>支  出  部  份</t>
  </si>
  <si>
    <t>餘 絀 數</t>
  </si>
  <si>
    <t>備   註</t>
  </si>
  <si>
    <t>班(期)數</t>
  </si>
  <si>
    <t>學生數</t>
  </si>
  <si>
    <t>收入小計</t>
  </si>
  <si>
    <t>支出小計</t>
  </si>
  <si>
    <t>1.研究所學分班</t>
  </si>
  <si>
    <t>2.大學部學分班</t>
  </si>
  <si>
    <r>
      <t>3</t>
    </r>
    <r>
      <rPr>
        <sz val="12"/>
        <rFont val="新細明體"/>
        <family val="1"/>
      </rPr>
      <t>.商管學苑</t>
    </r>
  </si>
  <si>
    <t>4.理工學苑</t>
  </si>
  <si>
    <r>
      <t>5.</t>
    </r>
    <r>
      <rPr>
        <sz val="12"/>
        <rFont val="新細明體"/>
        <family val="1"/>
      </rPr>
      <t>專業證照學苑</t>
    </r>
  </si>
  <si>
    <r>
      <t>6.</t>
    </r>
    <r>
      <rPr>
        <sz val="12"/>
        <rFont val="新細明體"/>
        <family val="1"/>
      </rPr>
      <t>資訊電腦學苑</t>
    </r>
  </si>
  <si>
    <r>
      <t>7.</t>
    </r>
    <r>
      <rPr>
        <sz val="12"/>
        <rFont val="新細明體"/>
        <family val="1"/>
      </rPr>
      <t>設計藝術學苑</t>
    </r>
  </si>
  <si>
    <r>
      <t>8.</t>
    </r>
    <r>
      <rPr>
        <sz val="12"/>
        <rFont val="細明體"/>
        <family val="3"/>
      </rPr>
      <t>語文學苑</t>
    </r>
  </si>
  <si>
    <r>
      <t>9</t>
    </r>
    <r>
      <rPr>
        <sz val="12"/>
        <rFont val="新細明體"/>
        <family val="1"/>
      </rPr>
      <t>.社區服務學苑</t>
    </r>
  </si>
  <si>
    <r>
      <t>10.</t>
    </r>
    <r>
      <rPr>
        <sz val="12"/>
        <rFont val="細明體"/>
        <family val="3"/>
      </rPr>
      <t>政府委訓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含學分班及非學分班</t>
    </r>
    <r>
      <rPr>
        <sz val="12"/>
        <rFont val="Times New Roman"/>
        <family val="1"/>
      </rPr>
      <t>)</t>
    </r>
  </si>
  <si>
    <r>
      <t>11.</t>
    </r>
    <r>
      <rPr>
        <sz val="12"/>
        <rFont val="細明體"/>
        <family val="3"/>
      </rPr>
      <t>企業委訓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含學分班及非學分班</t>
    </r>
    <r>
      <rPr>
        <sz val="12"/>
        <rFont val="Times New Roman"/>
        <family val="1"/>
      </rPr>
      <t>)</t>
    </r>
  </si>
  <si>
    <r>
      <t>12.</t>
    </r>
    <r>
      <rPr>
        <sz val="12"/>
        <rFont val="細明體"/>
        <family val="3"/>
      </rPr>
      <t>海外研習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遊學</t>
    </r>
    <r>
      <rPr>
        <sz val="12"/>
        <rFont val="Times New Roman"/>
        <family val="1"/>
      </rPr>
      <t>)</t>
    </r>
  </si>
  <si>
    <r>
      <t>14</t>
    </r>
    <r>
      <rPr>
        <sz val="12"/>
        <rFont val="新細明體"/>
        <family val="1"/>
      </rPr>
      <t>.專題演講</t>
    </r>
  </si>
  <si>
    <r>
      <t>15.</t>
    </r>
    <r>
      <rPr>
        <sz val="12"/>
        <rFont val="細明體"/>
        <family val="3"/>
      </rPr>
      <t>其他雜項收入</t>
    </r>
  </si>
  <si>
    <r>
      <t>13.</t>
    </r>
    <r>
      <rPr>
        <sz val="12"/>
        <rFont val="細明體"/>
        <family val="3"/>
      </rPr>
      <t>隨班附讀</t>
    </r>
  </si>
  <si>
    <t>共同支出</t>
  </si>
  <si>
    <t>業務費</t>
  </si>
  <si>
    <t>教師相關費用</t>
  </si>
  <si>
    <t>共同支出</t>
  </si>
  <si>
    <t>(收入-支出)</t>
  </si>
  <si>
    <t>教師相關費用</t>
  </si>
  <si>
    <t>業務費</t>
  </si>
  <si>
    <t>說明</t>
  </si>
  <si>
    <t>金額</t>
  </si>
  <si>
    <t>合計</t>
  </si>
  <si>
    <t>2.)大學部學分班：</t>
  </si>
  <si>
    <t>1.)研究所學分班：</t>
  </si>
  <si>
    <t>規劃協調費：課程規劃協調費</t>
  </si>
  <si>
    <t>保險費：推廣行政人員勞健保、計劃案學員保費</t>
  </si>
  <si>
    <t>郵電費：郵寄招生簡章、證書</t>
  </si>
  <si>
    <r>
      <t>10</t>
    </r>
    <r>
      <rPr>
        <b/>
        <sz val="12"/>
        <rFont val="新細明體"/>
        <family val="1"/>
      </rPr>
      <t>.)政府委訓(含學分班及非學分班)：</t>
    </r>
  </si>
  <si>
    <r>
      <t>3.)</t>
    </r>
    <r>
      <rPr>
        <b/>
        <sz val="12"/>
        <rFont val="新細明體"/>
        <family val="1"/>
      </rPr>
      <t>商管學苑：</t>
    </r>
  </si>
  <si>
    <r>
      <t>4.)</t>
    </r>
    <r>
      <rPr>
        <b/>
        <sz val="12"/>
        <rFont val="細明體"/>
        <family val="3"/>
      </rPr>
      <t>理工學苑：</t>
    </r>
  </si>
  <si>
    <r>
      <t>5.)</t>
    </r>
    <r>
      <rPr>
        <b/>
        <sz val="12"/>
        <rFont val="細明體"/>
        <family val="3"/>
      </rPr>
      <t>專業證照學苑：</t>
    </r>
  </si>
  <si>
    <r>
      <t>6.)</t>
    </r>
    <r>
      <rPr>
        <b/>
        <sz val="12"/>
        <rFont val="細明體"/>
        <family val="3"/>
      </rPr>
      <t>資訊電腦學苑：</t>
    </r>
  </si>
  <si>
    <r>
      <t>7.)</t>
    </r>
    <r>
      <rPr>
        <b/>
        <sz val="12"/>
        <rFont val="細明體"/>
        <family val="3"/>
      </rPr>
      <t>設計藝術學苑：</t>
    </r>
  </si>
  <si>
    <r>
      <t>8.)</t>
    </r>
    <r>
      <rPr>
        <b/>
        <sz val="12"/>
        <rFont val="細明體"/>
        <family val="3"/>
      </rPr>
      <t>語文學苑：</t>
    </r>
  </si>
  <si>
    <r>
      <t>9.)</t>
    </r>
    <r>
      <rPr>
        <b/>
        <sz val="12"/>
        <rFont val="細明體"/>
        <family val="3"/>
      </rPr>
      <t>社區服務學苑：</t>
    </r>
  </si>
  <si>
    <r>
      <t>11.)</t>
    </r>
    <r>
      <rPr>
        <b/>
        <sz val="12"/>
        <rFont val="新細明體"/>
        <family val="1"/>
      </rPr>
      <t>企業委訓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</rPr>
      <t>含學分班及非學分班</t>
    </r>
    <r>
      <rPr>
        <b/>
        <sz val="12"/>
        <rFont val="Times New Roman"/>
        <family val="1"/>
      </rPr>
      <t>)</t>
    </r>
    <r>
      <rPr>
        <b/>
        <sz val="12"/>
        <rFont val="新細明體"/>
        <family val="1"/>
      </rPr>
      <t>：</t>
    </r>
  </si>
  <si>
    <r>
      <t>14.)</t>
    </r>
    <r>
      <rPr>
        <b/>
        <sz val="12"/>
        <rFont val="新細明體"/>
        <family val="1"/>
      </rPr>
      <t>專題演講：</t>
    </r>
  </si>
  <si>
    <t>教室管理費計算方法</t>
  </si>
  <si>
    <r>
      <t>1.)</t>
    </r>
    <r>
      <rPr>
        <sz val="16"/>
        <rFont val="標楷體"/>
        <family val="4"/>
      </rPr>
      <t>每小時以</t>
    </r>
    <r>
      <rPr>
        <sz val="16"/>
        <rFont val="Times New Roman"/>
        <family val="1"/>
      </rPr>
      <t>$100</t>
    </r>
    <r>
      <rPr>
        <sz val="16"/>
        <rFont val="標楷體"/>
        <family val="4"/>
      </rPr>
      <t>計算，不滿整點者以</t>
    </r>
    <r>
      <rPr>
        <sz val="16"/>
        <rFont val="Times New Roman"/>
        <family val="1"/>
      </rPr>
      <t>$50</t>
    </r>
    <r>
      <rPr>
        <sz val="16"/>
        <rFont val="標楷體"/>
        <family val="4"/>
      </rPr>
      <t>元計算．</t>
    </r>
  </si>
  <si>
    <r>
      <t>2.)</t>
    </r>
    <r>
      <rPr>
        <sz val="16"/>
        <rFont val="標楷體"/>
        <family val="4"/>
      </rPr>
      <t>另有規定者，依規定比例核撥．（如：政府委訓案、政策性開班等）</t>
    </r>
  </si>
  <si>
    <t>註：教室管理費計算方法</t>
  </si>
  <si>
    <t>支出部分預估明細（支出部份依照經驗平均值預估各項支出）</t>
  </si>
  <si>
    <t>行政人員薪津：推廣行政人員薪資、工讀金、課程直接人事費</t>
  </si>
  <si>
    <t>推廣行政人員薪資、工讀金、課程直接人事費</t>
  </si>
  <si>
    <t>教師相關費用：推廣課程教師鐘點費、交通費、支援費</t>
  </si>
  <si>
    <t>推廣課程教師鐘點費、交通費、支援費</t>
  </si>
  <si>
    <t>推廣行政人員勞健保、計劃案學員保費</t>
  </si>
  <si>
    <t>課程規劃協調費</t>
  </si>
  <si>
    <t>推廣行銷課程簡章費、文宣費</t>
  </si>
  <si>
    <t>推廣行銷課程簡章費、文宣費</t>
  </si>
  <si>
    <t>教材費：推廣課程上課教材費用</t>
  </si>
  <si>
    <t>推廣課程上課教材費用</t>
  </si>
  <si>
    <t>文具用品費：文具用品費</t>
  </si>
  <si>
    <t>文具用品費</t>
  </si>
  <si>
    <t>郵寄招生簡章、證書</t>
  </si>
  <si>
    <t>旅運費：行政人員洽公出差費</t>
  </si>
  <si>
    <t>行政人員洽公出差費</t>
  </si>
  <si>
    <t>修繕維護費：教學行政器材維護費用</t>
  </si>
  <si>
    <t>教學行政器材維護費用</t>
  </si>
  <si>
    <t>儀器設備-教學：購買教學器材</t>
  </si>
  <si>
    <t>購買教學器材</t>
  </si>
  <si>
    <t>計劃名稱</t>
  </si>
  <si>
    <t>細項說明</t>
  </si>
  <si>
    <t>科目名稱</t>
  </si>
  <si>
    <t>金額</t>
  </si>
  <si>
    <r>
      <t>推廣</t>
    </r>
    <r>
      <rPr>
        <sz val="10"/>
        <rFont val="Times New Roman"/>
        <family val="1"/>
      </rPr>
      <t>-</t>
    </r>
    <r>
      <rPr>
        <sz val="10"/>
        <rFont val="新細明體"/>
        <family val="1"/>
      </rPr>
      <t>人事</t>
    </r>
    <r>
      <rPr>
        <sz val="10"/>
        <rFont val="Times New Roman"/>
        <family val="1"/>
      </rPr>
      <t>-</t>
    </r>
    <r>
      <rPr>
        <sz val="10"/>
        <rFont val="新細明體"/>
        <family val="1"/>
      </rPr>
      <t>行政人員薪津</t>
    </r>
  </si>
  <si>
    <r>
      <t>推廣</t>
    </r>
    <r>
      <rPr>
        <sz val="10"/>
        <rFont val="Times New Roman"/>
        <family val="1"/>
      </rPr>
      <t>-</t>
    </r>
    <r>
      <rPr>
        <sz val="10"/>
        <rFont val="新細明體"/>
        <family val="1"/>
      </rPr>
      <t>人事</t>
    </r>
    <r>
      <rPr>
        <sz val="10"/>
        <rFont val="Times New Roman"/>
        <family val="1"/>
      </rPr>
      <t>-</t>
    </r>
    <r>
      <rPr>
        <sz val="10"/>
        <rFont val="新細明體"/>
        <family val="1"/>
      </rPr>
      <t>教師相關費用</t>
    </r>
  </si>
  <si>
    <r>
      <t>推廣</t>
    </r>
    <r>
      <rPr>
        <sz val="10"/>
        <rFont val="Times New Roman"/>
        <family val="1"/>
      </rPr>
      <t>-</t>
    </r>
    <r>
      <rPr>
        <sz val="10"/>
        <rFont val="新細明體"/>
        <family val="1"/>
      </rPr>
      <t>人事</t>
    </r>
    <r>
      <rPr>
        <sz val="10"/>
        <rFont val="Times New Roman"/>
        <family val="1"/>
      </rPr>
      <t>-</t>
    </r>
    <r>
      <rPr>
        <sz val="10"/>
        <rFont val="新細明體"/>
        <family val="1"/>
      </rPr>
      <t>保險費</t>
    </r>
  </si>
  <si>
    <r>
      <t>推廣</t>
    </r>
    <r>
      <rPr>
        <sz val="10"/>
        <rFont val="Times New Roman"/>
        <family val="1"/>
      </rPr>
      <t>-</t>
    </r>
    <r>
      <rPr>
        <sz val="10"/>
        <rFont val="新細明體"/>
        <family val="1"/>
      </rPr>
      <t>人事</t>
    </r>
    <r>
      <rPr>
        <sz val="10"/>
        <rFont val="Times New Roman"/>
        <family val="1"/>
      </rPr>
      <t>-</t>
    </r>
    <r>
      <rPr>
        <sz val="10"/>
        <rFont val="新細明體"/>
        <family val="1"/>
      </rPr>
      <t>規劃協調費</t>
    </r>
  </si>
  <si>
    <r>
      <t>推廣</t>
    </r>
    <r>
      <rPr>
        <sz val="10"/>
        <rFont val="Times New Roman"/>
        <family val="1"/>
      </rPr>
      <t>-</t>
    </r>
    <r>
      <rPr>
        <sz val="10"/>
        <rFont val="新細明體"/>
        <family val="1"/>
      </rPr>
      <t>業務</t>
    </r>
    <r>
      <rPr>
        <sz val="10"/>
        <rFont val="Times New Roman"/>
        <family val="1"/>
      </rPr>
      <t>-</t>
    </r>
    <r>
      <rPr>
        <sz val="10"/>
        <rFont val="新細明體"/>
        <family val="1"/>
      </rPr>
      <t>廣告費</t>
    </r>
  </si>
  <si>
    <r>
      <t>推廣</t>
    </r>
    <r>
      <rPr>
        <sz val="10"/>
        <rFont val="Times New Roman"/>
        <family val="1"/>
      </rPr>
      <t>-</t>
    </r>
    <r>
      <rPr>
        <sz val="10"/>
        <rFont val="新細明體"/>
        <family val="1"/>
      </rPr>
      <t>業務</t>
    </r>
    <r>
      <rPr>
        <sz val="10"/>
        <rFont val="Times New Roman"/>
        <family val="1"/>
      </rPr>
      <t>-</t>
    </r>
    <r>
      <rPr>
        <sz val="10"/>
        <rFont val="新細明體"/>
        <family val="1"/>
      </rPr>
      <t>教材費</t>
    </r>
  </si>
  <si>
    <r>
      <t>推廣</t>
    </r>
    <r>
      <rPr>
        <sz val="10"/>
        <rFont val="Times New Roman"/>
        <family val="1"/>
      </rPr>
      <t>-</t>
    </r>
    <r>
      <rPr>
        <sz val="10"/>
        <rFont val="新細明體"/>
        <family val="1"/>
      </rPr>
      <t>業務</t>
    </r>
    <r>
      <rPr>
        <sz val="10"/>
        <rFont val="Times New Roman"/>
        <family val="1"/>
      </rPr>
      <t>-</t>
    </r>
    <r>
      <rPr>
        <sz val="10"/>
        <rFont val="新細明體"/>
        <family val="1"/>
      </rPr>
      <t>文具用品費</t>
    </r>
  </si>
  <si>
    <r>
      <t>推廣</t>
    </r>
    <r>
      <rPr>
        <sz val="10"/>
        <rFont val="Times New Roman"/>
        <family val="1"/>
      </rPr>
      <t>-</t>
    </r>
    <r>
      <rPr>
        <sz val="10"/>
        <rFont val="新細明體"/>
        <family val="1"/>
      </rPr>
      <t>業務</t>
    </r>
    <r>
      <rPr>
        <sz val="10"/>
        <rFont val="Times New Roman"/>
        <family val="1"/>
      </rPr>
      <t>-</t>
    </r>
    <r>
      <rPr>
        <sz val="10"/>
        <rFont val="新細明體"/>
        <family val="1"/>
      </rPr>
      <t>郵電費</t>
    </r>
  </si>
  <si>
    <r>
      <t>推廣</t>
    </r>
    <r>
      <rPr>
        <sz val="10"/>
        <rFont val="Times New Roman"/>
        <family val="1"/>
      </rPr>
      <t>-</t>
    </r>
    <r>
      <rPr>
        <sz val="10"/>
        <rFont val="新細明體"/>
        <family val="1"/>
      </rPr>
      <t>業務</t>
    </r>
    <r>
      <rPr>
        <sz val="10"/>
        <rFont val="Times New Roman"/>
        <family val="1"/>
      </rPr>
      <t>-</t>
    </r>
    <r>
      <rPr>
        <sz val="10"/>
        <rFont val="新細明體"/>
        <family val="1"/>
      </rPr>
      <t>旅運費</t>
    </r>
  </si>
  <si>
    <r>
      <t>推廣</t>
    </r>
    <r>
      <rPr>
        <sz val="10"/>
        <rFont val="Times New Roman"/>
        <family val="1"/>
      </rPr>
      <t>-</t>
    </r>
    <r>
      <rPr>
        <sz val="10"/>
        <rFont val="新細明體"/>
        <family val="1"/>
      </rPr>
      <t>業務</t>
    </r>
    <r>
      <rPr>
        <sz val="10"/>
        <rFont val="Times New Roman"/>
        <family val="1"/>
      </rPr>
      <t>-</t>
    </r>
    <r>
      <rPr>
        <sz val="10"/>
        <rFont val="新細明體"/>
        <family val="1"/>
      </rPr>
      <t>雜支費</t>
    </r>
  </si>
  <si>
    <t>推廣教育及其他教學修繕維護費</t>
  </si>
  <si>
    <r>
      <t>儀器設備</t>
    </r>
    <r>
      <rPr>
        <sz val="10"/>
        <rFont val="Times New Roman"/>
        <family val="1"/>
      </rPr>
      <t>-</t>
    </r>
    <r>
      <rPr>
        <sz val="10"/>
        <rFont val="新細明體"/>
        <family val="1"/>
      </rPr>
      <t>行政</t>
    </r>
  </si>
  <si>
    <r>
      <t>雜支費：推廣課程及辦公用耗材、消耗品、影印紙張費、教室管理費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預估</t>
    </r>
    <r>
      <rPr>
        <sz val="10"/>
        <rFont val="Times New Roman"/>
        <family val="1"/>
      </rPr>
      <t>150</t>
    </r>
    <r>
      <rPr>
        <sz val="10"/>
        <rFont val="新細明體"/>
        <family val="1"/>
      </rPr>
      <t>萬</t>
    </r>
    <r>
      <rPr>
        <sz val="10"/>
        <rFont val="Times New Roman"/>
        <family val="1"/>
      </rPr>
      <t>)</t>
    </r>
  </si>
  <si>
    <r>
      <t>13.)</t>
    </r>
    <r>
      <rPr>
        <b/>
        <sz val="12"/>
        <rFont val="新細明體"/>
        <family val="1"/>
      </rPr>
      <t>隨班附讀：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</rPr>
      <t>由系開課</t>
    </r>
    <r>
      <rPr>
        <b/>
        <sz val="12"/>
        <rFont val="Times New Roman"/>
        <family val="1"/>
      </rPr>
      <t>,</t>
    </r>
    <r>
      <rPr>
        <b/>
        <sz val="12"/>
        <rFont val="新細明體"/>
        <family val="1"/>
      </rPr>
      <t>推廣負責相關報名手續及寄發證書</t>
    </r>
    <r>
      <rPr>
        <b/>
        <sz val="12"/>
        <rFont val="Times New Roman"/>
        <family val="1"/>
      </rPr>
      <t>)</t>
    </r>
  </si>
  <si>
    <r>
      <t>15.)</t>
    </r>
    <r>
      <rPr>
        <b/>
        <sz val="12"/>
        <rFont val="細明體"/>
        <family val="3"/>
      </rPr>
      <t>其他雜項收入：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相關代收款項及代售刊物</t>
    </r>
    <r>
      <rPr>
        <b/>
        <sz val="12"/>
        <rFont val="Times New Roman"/>
        <family val="1"/>
      </rPr>
      <t>)</t>
    </r>
  </si>
  <si>
    <r>
      <t>　</t>
    </r>
    <r>
      <rPr>
        <sz val="12"/>
        <rFont val="Times New Roman"/>
        <family val="1"/>
      </rPr>
      <t xml:space="preserve">     "</t>
    </r>
  </si>
  <si>
    <r>
      <t xml:space="preserve">  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 xml:space="preserve">  "</t>
    </r>
  </si>
  <si>
    <r>
      <t xml:space="preserve">   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 xml:space="preserve"> "</t>
    </r>
  </si>
  <si>
    <r>
      <t xml:space="preserve">   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"</t>
    </r>
  </si>
  <si>
    <r>
      <t xml:space="preserve"> 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 xml:space="preserve">  "</t>
    </r>
  </si>
  <si>
    <r>
      <t xml:space="preserve">  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 "</t>
    </r>
  </si>
  <si>
    <r>
      <t xml:space="preserve">  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 xml:space="preserve"> "</t>
    </r>
  </si>
  <si>
    <r>
      <t xml:space="preserve">   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"</t>
    </r>
  </si>
  <si>
    <t xml:space="preserve">   </t>
  </si>
  <si>
    <r>
      <t>12.)</t>
    </r>
    <r>
      <rPr>
        <b/>
        <sz val="12"/>
        <rFont val="新細明體"/>
        <family val="1"/>
      </rPr>
      <t>海外研習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</rPr>
      <t>遊學</t>
    </r>
    <r>
      <rPr>
        <b/>
        <sz val="12"/>
        <rFont val="Times New Roman"/>
        <family val="1"/>
      </rPr>
      <t>)</t>
    </r>
    <r>
      <rPr>
        <b/>
        <sz val="12"/>
        <rFont val="新細明體"/>
        <family val="1"/>
      </rPr>
      <t>：遊學團推介收入</t>
    </r>
  </si>
  <si>
    <t>明細請參考附註</t>
  </si>
  <si>
    <r>
      <t>附註</t>
    </r>
    <r>
      <rPr>
        <b/>
        <sz val="12"/>
        <rFont val="Times New Roman"/>
        <family val="1"/>
      </rPr>
      <t>:(</t>
    </r>
    <r>
      <rPr>
        <b/>
        <sz val="12"/>
        <rFont val="新細明體"/>
        <family val="1"/>
      </rPr>
      <t>收入部分預估明細</t>
    </r>
    <r>
      <rPr>
        <b/>
        <sz val="12"/>
        <rFont val="Times New Roman"/>
        <family val="1"/>
      </rPr>
      <t>)</t>
    </r>
  </si>
  <si>
    <t xml:space="preserve"> 遊學推介收入</t>
  </si>
  <si>
    <t>明細請參考附註</t>
  </si>
  <si>
    <t>舉辦免費講座</t>
  </si>
  <si>
    <t xml:space="preserve">                          小計</t>
  </si>
  <si>
    <t xml:space="preserve">                        小計</t>
  </si>
  <si>
    <t>人事費用</t>
  </si>
  <si>
    <t>業務費支出</t>
  </si>
  <si>
    <t>合    計</t>
  </si>
  <si>
    <t xml:space="preserve">設備維護費                                 小計 </t>
  </si>
  <si>
    <t>儀器設備費用                              小計</t>
  </si>
  <si>
    <t xml:space="preserve">                            合計</t>
  </si>
  <si>
    <r>
      <t>推廣課程及辦公用耗材、影印紙張費、教室管理費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預估</t>
    </r>
    <r>
      <rPr>
        <sz val="10"/>
        <rFont val="Times New Roman"/>
        <family val="1"/>
      </rPr>
      <t>150</t>
    </r>
    <r>
      <rPr>
        <sz val="10"/>
        <rFont val="新細明體"/>
        <family val="1"/>
      </rPr>
      <t>萬</t>
    </r>
    <r>
      <rPr>
        <sz val="10"/>
        <rFont val="Times New Roman"/>
        <family val="1"/>
      </rPr>
      <t>)</t>
    </r>
  </si>
  <si>
    <r>
      <t xml:space="preserve">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商學院30班*$233,334=約$7,000,000</t>
    </r>
  </si>
  <si>
    <r>
      <t xml:space="preserve">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工學院8班*$125,000=$1,000,000</t>
    </r>
  </si>
  <si>
    <r>
      <t xml:space="preserve">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商學院20班*$100,000=$2,000,000</t>
    </r>
  </si>
  <si>
    <r>
      <t xml:space="preserve">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理學院20班*$100,000=$2,000,000</t>
    </r>
  </si>
  <si>
    <r>
      <t xml:space="preserve">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人育學院10班*$100,000=$1,000,000</t>
    </r>
  </si>
  <si>
    <r>
      <t xml:space="preserve">     </t>
    </r>
    <r>
      <rPr>
        <sz val="12"/>
        <rFont val="細明體"/>
        <family val="3"/>
      </rPr>
      <t>證照非學分班</t>
    </r>
    <r>
      <rPr>
        <sz val="12"/>
        <rFont val="Times New Roman"/>
        <family val="1"/>
      </rPr>
      <t>40</t>
    </r>
    <r>
      <rPr>
        <sz val="12"/>
        <rFont val="細明體"/>
        <family val="3"/>
      </rPr>
      <t>班</t>
    </r>
    <r>
      <rPr>
        <sz val="12"/>
        <rFont val="Times New Roman"/>
        <family val="1"/>
      </rPr>
      <t>*$45,000=$1,800,000</t>
    </r>
  </si>
  <si>
    <r>
      <t xml:space="preserve">     </t>
    </r>
    <r>
      <rPr>
        <sz val="12"/>
        <rFont val="細明體"/>
        <family val="3"/>
      </rPr>
      <t>電腦非學分班</t>
    </r>
    <r>
      <rPr>
        <sz val="12"/>
        <rFont val="Times New Roman"/>
        <family val="1"/>
      </rPr>
      <t>40</t>
    </r>
    <r>
      <rPr>
        <sz val="12"/>
        <rFont val="細明體"/>
        <family val="3"/>
      </rPr>
      <t>班</t>
    </r>
    <r>
      <rPr>
        <sz val="12"/>
        <rFont val="Times New Roman"/>
        <family val="1"/>
      </rPr>
      <t>*$62,500=$2,500,000</t>
    </r>
  </si>
  <si>
    <r>
      <t xml:space="preserve">     </t>
    </r>
    <r>
      <rPr>
        <sz val="12"/>
        <rFont val="細明體"/>
        <family val="3"/>
      </rPr>
      <t>設計非學分班</t>
    </r>
    <r>
      <rPr>
        <sz val="12"/>
        <rFont val="Times New Roman"/>
        <family val="1"/>
      </rPr>
      <t>50</t>
    </r>
    <r>
      <rPr>
        <sz val="12"/>
        <rFont val="細明體"/>
        <family val="3"/>
      </rPr>
      <t>班</t>
    </r>
    <r>
      <rPr>
        <sz val="12"/>
        <rFont val="Times New Roman"/>
        <family val="1"/>
      </rPr>
      <t>*$36,000=$1,800,000</t>
    </r>
  </si>
  <si>
    <r>
      <t xml:space="preserve">     </t>
    </r>
    <r>
      <rPr>
        <sz val="12"/>
        <rFont val="細明體"/>
        <family val="3"/>
      </rPr>
      <t>社區非學分班</t>
    </r>
    <r>
      <rPr>
        <sz val="12"/>
        <rFont val="Times New Roman"/>
        <family val="1"/>
      </rPr>
      <t>400</t>
    </r>
    <r>
      <rPr>
        <sz val="12"/>
        <rFont val="細明體"/>
        <family val="3"/>
      </rPr>
      <t>班</t>
    </r>
    <r>
      <rPr>
        <sz val="12"/>
        <rFont val="Times New Roman"/>
        <family val="1"/>
      </rPr>
      <t>*$18,750=$7,500,000</t>
    </r>
  </si>
  <si>
    <r>
      <t xml:space="preserve">     </t>
    </r>
    <r>
      <rPr>
        <sz val="12"/>
        <rFont val="細明體"/>
        <family val="3"/>
      </rPr>
      <t>商務非學分班</t>
    </r>
    <r>
      <rPr>
        <sz val="12"/>
        <rFont val="Times New Roman"/>
        <family val="1"/>
      </rPr>
      <t>40</t>
    </r>
    <r>
      <rPr>
        <sz val="12"/>
        <rFont val="細明體"/>
        <family val="3"/>
      </rPr>
      <t>班</t>
    </r>
    <r>
      <rPr>
        <sz val="12"/>
        <rFont val="Times New Roman"/>
        <family val="1"/>
      </rPr>
      <t>*$87,500=$3,500,000</t>
    </r>
  </si>
  <si>
    <r>
      <t xml:space="preserve"> 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桃園縣政府失業者職業訓練案3班*$700,000=$2,100,000</t>
    </r>
  </si>
  <si>
    <r>
      <t xml:space="preserve"> 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勞委會新興重點產業計畫職訓練3班*$1,600,000=$4,800,000</t>
    </r>
  </si>
  <si>
    <r>
      <t xml:space="preserve"> 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勞委會資訊軟體人才培訓案3班*$1,800,000=$5,400,000</t>
    </r>
  </si>
  <si>
    <r>
      <t xml:space="preserve"> 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勞委會在職勞工職業訓練案30班*$500,000=$1,500,000</t>
    </r>
  </si>
  <si>
    <r>
      <t xml:space="preserve">      </t>
    </r>
    <r>
      <rPr>
        <sz val="12"/>
        <rFont val="新細明體"/>
        <family val="1"/>
      </rPr>
      <t>勞委會大專院校就業學程計畫案5班*$570,000=$2,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50,000</t>
    </r>
  </si>
  <si>
    <r>
      <t xml:space="preserve"> 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教育部在職教師進修計畫20班*$80,000=$1,600,000</t>
    </r>
  </si>
  <si>
    <r>
      <t xml:space="preserve"> 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僑務委員會委辦華裔青年語文訓練班2班*$1,000,000=$2,000,000</t>
    </r>
  </si>
  <si>
    <r>
      <t xml:space="preserve"> 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僑教會委辦海外台北學校暑期科學營2班*$1,000,000=$2,000,000</t>
    </r>
  </si>
  <si>
    <r>
      <t xml:space="preserve"> 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國防部中文會話班1班*$1,000,000=$1,000,000</t>
    </r>
  </si>
  <si>
    <r>
      <t xml:space="preserve"> 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桃園縣政府教育訓練案5班*$558,000=$2,790,000</t>
    </r>
  </si>
  <si>
    <r>
      <t xml:space="preserve">      </t>
    </r>
    <r>
      <rPr>
        <sz val="12"/>
        <rFont val="新細明體"/>
        <family val="1"/>
      </rPr>
      <t>桃園縣政府親子共學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班</t>
    </r>
    <r>
      <rPr>
        <sz val="12"/>
        <rFont val="Times New Roman"/>
        <family val="1"/>
      </rPr>
      <t>*$30,000=$60,000</t>
    </r>
  </si>
  <si>
    <r>
      <t xml:space="preserve">      </t>
    </r>
    <r>
      <rPr>
        <sz val="12"/>
        <rFont val="新細明體"/>
        <family val="1"/>
      </rPr>
      <t>桃園縣政府教育局全民英檢計劃</t>
    </r>
    <r>
      <rPr>
        <sz val="12"/>
        <rFont val="Times New Roman"/>
        <family val="1"/>
      </rPr>
      <t>$2,400,000</t>
    </r>
  </si>
  <si>
    <r>
      <t xml:space="preserve">      </t>
    </r>
    <r>
      <rPr>
        <sz val="12"/>
        <rFont val="新細明體"/>
        <family val="1"/>
      </rPr>
      <t>桃園縣教育部英語教師在職進修計劃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班</t>
    </r>
    <r>
      <rPr>
        <sz val="12"/>
        <rFont val="Times New Roman"/>
        <family val="1"/>
      </rPr>
      <t>*$100,000=$600,000</t>
    </r>
  </si>
  <si>
    <r>
      <t xml:space="preserve">      </t>
    </r>
    <r>
      <rPr>
        <sz val="12"/>
        <rFont val="細明體"/>
        <family val="3"/>
      </rPr>
      <t>預估</t>
    </r>
    <r>
      <rPr>
        <sz val="12"/>
        <rFont val="Times New Roman"/>
        <family val="1"/>
      </rPr>
      <t>49</t>
    </r>
    <r>
      <rPr>
        <sz val="12"/>
        <rFont val="細明體"/>
        <family val="3"/>
      </rPr>
      <t>家</t>
    </r>
    <r>
      <rPr>
        <sz val="12"/>
        <rFont val="Times New Roman"/>
        <family val="1"/>
      </rPr>
      <t>*281640</t>
    </r>
    <r>
      <rPr>
        <sz val="12"/>
        <rFont val="細明體"/>
        <family val="3"/>
      </rPr>
      <t>約</t>
    </r>
    <r>
      <rPr>
        <sz val="12"/>
        <rFont val="Times New Roman"/>
        <family val="1"/>
      </rPr>
      <t>$1,380,000</t>
    </r>
  </si>
  <si>
    <r>
      <t xml:space="preserve">      </t>
    </r>
    <r>
      <rPr>
        <sz val="12"/>
        <rFont val="細明體"/>
        <family val="3"/>
      </rPr>
      <t>遊學團推介收入</t>
    </r>
    <r>
      <rPr>
        <sz val="12"/>
        <rFont val="Times New Roman"/>
        <family val="1"/>
      </rPr>
      <t>10</t>
    </r>
    <r>
      <rPr>
        <sz val="12"/>
        <rFont val="細明體"/>
        <family val="3"/>
      </rPr>
      <t>人</t>
    </r>
    <r>
      <rPr>
        <sz val="12"/>
        <rFont val="Times New Roman"/>
        <family val="1"/>
      </rPr>
      <t>*$10,000=$100,000</t>
    </r>
  </si>
  <si>
    <r>
      <t xml:space="preserve">      </t>
    </r>
    <r>
      <rPr>
        <sz val="12"/>
        <rFont val="細明體"/>
        <family val="3"/>
      </rPr>
      <t>預估</t>
    </r>
    <r>
      <rPr>
        <sz val="12"/>
        <rFont val="Times New Roman"/>
        <family val="1"/>
      </rPr>
      <t>200</t>
    </r>
    <r>
      <rPr>
        <sz val="12"/>
        <rFont val="細明體"/>
        <family val="3"/>
      </rPr>
      <t>人次</t>
    </r>
    <r>
      <rPr>
        <sz val="12"/>
        <rFont val="Times New Roman"/>
        <family val="1"/>
      </rPr>
      <t>*$10,000=$2,000,000</t>
    </r>
  </si>
  <si>
    <r>
      <t xml:space="preserve">      </t>
    </r>
    <r>
      <rPr>
        <sz val="12"/>
        <rFont val="細明體"/>
        <family val="3"/>
      </rPr>
      <t>為達成效益與公益平衡</t>
    </r>
    <r>
      <rPr>
        <sz val="12"/>
        <rFont val="Times New Roman"/>
        <family val="1"/>
      </rPr>
      <t>,</t>
    </r>
    <r>
      <rPr>
        <sz val="12"/>
        <rFont val="細明體"/>
        <family val="3"/>
      </rPr>
      <t>舉辦各類免費講座，嘉惠社區及學員。</t>
    </r>
  </si>
  <si>
    <r>
      <t xml:space="preserve">      TOEIC</t>
    </r>
    <r>
      <rPr>
        <sz val="12"/>
        <rFont val="細明體"/>
        <family val="3"/>
      </rPr>
      <t>考試費預計</t>
    </r>
    <r>
      <rPr>
        <sz val="12"/>
        <rFont val="Times New Roman"/>
        <family val="1"/>
      </rPr>
      <t>400</t>
    </r>
    <r>
      <rPr>
        <sz val="12"/>
        <rFont val="細明體"/>
        <family val="3"/>
      </rPr>
      <t>人</t>
    </r>
    <r>
      <rPr>
        <sz val="12"/>
        <rFont val="Times New Roman"/>
        <family val="1"/>
      </rPr>
      <t>*$1,400=$560,000</t>
    </r>
  </si>
  <si>
    <r>
      <t xml:space="preserve">      TOEIC</t>
    </r>
    <r>
      <rPr>
        <sz val="12"/>
        <rFont val="細明體"/>
        <family val="3"/>
      </rPr>
      <t>模擬考試預計</t>
    </r>
    <r>
      <rPr>
        <sz val="12"/>
        <rFont val="Times New Roman"/>
        <family val="1"/>
      </rPr>
      <t>500</t>
    </r>
    <r>
      <rPr>
        <sz val="12"/>
        <rFont val="細明體"/>
        <family val="3"/>
      </rPr>
      <t>人</t>
    </r>
    <r>
      <rPr>
        <sz val="12"/>
        <rFont val="Times New Roman"/>
        <family val="1"/>
      </rPr>
      <t>*$300=$150,000</t>
    </r>
  </si>
  <si>
    <t xml:space="preserve">    1.)每小時以$100計算，不滿整點者以$50元計算．</t>
  </si>
  <si>
    <t xml:space="preserve">    2.)另有規定者，依規定比例核撥．（如：政府委訓案、政策性開班等）</t>
  </si>
  <si>
    <r>
      <t xml:space="preserve">   </t>
    </r>
    <r>
      <rPr>
        <b/>
        <sz val="18"/>
        <rFont val="標楷體"/>
        <family val="4"/>
      </rPr>
      <t>【附表二】</t>
    </r>
    <r>
      <rPr>
        <b/>
        <sz val="18"/>
        <rFont val="Times New Roman"/>
        <family val="1"/>
      </rPr>
      <t xml:space="preserve">                             </t>
    </r>
    <r>
      <rPr>
        <b/>
        <sz val="18"/>
        <rFont val="標楷體"/>
        <family val="4"/>
      </rPr>
      <t>中原大學推廣教育收支預算表</t>
    </r>
    <r>
      <rPr>
        <b/>
        <sz val="18"/>
        <rFont val="Times New Roman"/>
        <family val="1"/>
      </rPr>
      <t>(</t>
    </r>
    <r>
      <rPr>
        <b/>
        <sz val="18"/>
        <rFont val="標楷體"/>
        <family val="4"/>
      </rPr>
      <t>九十五學年度</t>
    </r>
    <r>
      <rPr>
        <b/>
        <sz val="18"/>
        <rFont val="Times New Roman"/>
        <family val="1"/>
      </rPr>
      <t>)</t>
    </r>
  </si>
  <si>
    <r>
      <t xml:space="preserve">     </t>
    </r>
    <r>
      <rPr>
        <sz val="12"/>
        <rFont val="細明體"/>
        <family val="3"/>
      </rPr>
      <t>理工非學分班30班</t>
    </r>
    <r>
      <rPr>
        <sz val="12"/>
        <rFont val="Times New Roman"/>
        <family val="1"/>
      </rPr>
      <t>*$42,500=$1,275,000</t>
    </r>
  </si>
  <si>
    <r>
      <t xml:space="preserve">     </t>
    </r>
    <r>
      <rPr>
        <sz val="12"/>
        <rFont val="細明體"/>
        <family val="3"/>
      </rPr>
      <t>語文非學分班</t>
    </r>
    <r>
      <rPr>
        <sz val="12"/>
        <rFont val="Times New Roman"/>
        <family val="1"/>
      </rPr>
      <t>110</t>
    </r>
    <r>
      <rPr>
        <sz val="12"/>
        <rFont val="細明體"/>
        <family val="3"/>
      </rPr>
      <t>班</t>
    </r>
    <r>
      <rPr>
        <sz val="12"/>
        <rFont val="Times New Roman"/>
        <family val="1"/>
      </rPr>
      <t>*$70,000=$7,700,000</t>
    </r>
  </si>
  <si>
    <r>
      <t xml:space="preserve">      </t>
    </r>
    <r>
      <rPr>
        <sz val="12"/>
        <rFont val="細明體"/>
        <family val="3"/>
      </rPr>
      <t>褓姆檢定考試預計</t>
    </r>
    <r>
      <rPr>
        <sz val="12"/>
        <rFont val="Times New Roman"/>
        <family val="1"/>
      </rPr>
      <t>100</t>
    </r>
    <r>
      <rPr>
        <sz val="12"/>
        <rFont val="細明體"/>
        <family val="3"/>
      </rPr>
      <t>人</t>
    </r>
    <r>
      <rPr>
        <sz val="12"/>
        <rFont val="Times New Roman"/>
        <family val="1"/>
      </rPr>
      <t>*$2,150=$215,000</t>
    </r>
  </si>
  <si>
    <r>
      <t xml:space="preserve">                                                </t>
    </r>
    <r>
      <rPr>
        <sz val="12"/>
        <rFont val="新細明體"/>
        <family val="1"/>
      </rPr>
      <t>中原大學推廣教育九十五學年度支出預算表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</si>
</sst>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"/>
    <numFmt numFmtId="181" formatCode="0.00_);[Red]\(0.00\)"/>
    <numFmt numFmtId="182" formatCode="0.0_);[Red]\(0.0\)"/>
    <numFmt numFmtId="183" formatCode="0_);[Red]\(0\)"/>
    <numFmt numFmtId="184" formatCode="_-* #,##0.0_-;\-* #,##0.0_-;_-* &quot;-&quot;??_-;_-@_-"/>
    <numFmt numFmtId="185" formatCode="_-* #,##0_-;\-* #,##0_-;_-* &quot;-&quot;??_-;_-@_-"/>
    <numFmt numFmtId="186" formatCode="#,##0.00_);[Red]\(#,##0.00\)"/>
    <numFmt numFmtId="187" formatCode="#,##0.0_);[Red]\(#,##0.0\)"/>
    <numFmt numFmtId="188" formatCode="#,##0_);[Red]\(#,##0\)"/>
  </numFmts>
  <fonts count="23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4"/>
      <color indexed="8"/>
      <name val="標楷體"/>
      <family val="4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細明體"/>
      <family val="3"/>
    </font>
    <font>
      <b/>
      <sz val="9"/>
      <name val="新細明體"/>
      <family val="1"/>
    </font>
    <font>
      <b/>
      <sz val="14"/>
      <name val="新細明體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2" fillId="0" borderId="0" xfId="0" applyFont="1" applyAlignment="1">
      <alignment horizontal="left" indent="6"/>
    </xf>
    <xf numFmtId="0" fontId="13" fillId="0" borderId="0" xfId="0" applyFont="1" applyAlignment="1">
      <alignment/>
    </xf>
    <xf numFmtId="0" fontId="14" fillId="0" borderId="0" xfId="0" applyFont="1" applyAlignment="1">
      <alignment horizontal="left" indent="2"/>
    </xf>
    <xf numFmtId="0" fontId="15" fillId="0" borderId="0" xfId="0" applyFont="1" applyAlignment="1">
      <alignment horizontal="left" indent="6"/>
    </xf>
    <xf numFmtId="0" fontId="15" fillId="0" borderId="0" xfId="0" applyFont="1" applyAlignment="1">
      <alignment/>
    </xf>
    <xf numFmtId="183" fontId="0" fillId="0" borderId="0" xfId="0" applyNumberFormat="1" applyFont="1" applyAlignment="1">
      <alignment vertical="center"/>
    </xf>
    <xf numFmtId="183" fontId="0" fillId="0" borderId="1" xfId="0" applyNumberFormat="1" applyFont="1" applyBorder="1" applyAlignment="1">
      <alignment horizontal="center" vertical="center"/>
    </xf>
    <xf numFmtId="183" fontId="1" fillId="0" borderId="2" xfId="0" applyNumberFormat="1" applyFont="1" applyBorder="1" applyAlignment="1">
      <alignment horizontal="center" vertical="center"/>
    </xf>
    <xf numFmtId="183" fontId="1" fillId="0" borderId="3" xfId="0" applyNumberFormat="1" applyFont="1" applyBorder="1" applyAlignment="1">
      <alignment horizontal="center" vertical="center"/>
    </xf>
    <xf numFmtId="183" fontId="1" fillId="0" borderId="4" xfId="0" applyNumberFormat="1" applyFont="1" applyBorder="1" applyAlignment="1">
      <alignment horizontal="center" vertical="center"/>
    </xf>
    <xf numFmtId="183" fontId="1" fillId="0" borderId="5" xfId="0" applyNumberFormat="1" applyFont="1" applyBorder="1" applyAlignment="1">
      <alignment horizontal="center" vertical="center"/>
    </xf>
    <xf numFmtId="183" fontId="4" fillId="0" borderId="6" xfId="0" applyNumberFormat="1" applyFont="1" applyBorder="1" applyAlignment="1">
      <alignment horizontal="center" vertical="center"/>
    </xf>
    <xf numFmtId="183" fontId="0" fillId="0" borderId="7" xfId="0" applyNumberFormat="1" applyFont="1" applyBorder="1" applyAlignment="1">
      <alignment vertical="center"/>
    </xf>
    <xf numFmtId="183" fontId="0" fillId="0" borderId="8" xfId="0" applyNumberFormat="1" applyBorder="1" applyAlignment="1">
      <alignment vertical="center"/>
    </xf>
    <xf numFmtId="183" fontId="0" fillId="0" borderId="9" xfId="0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3" fontId="0" fillId="0" borderId="11" xfId="0" applyNumberFormat="1" applyFont="1" applyBorder="1" applyAlignment="1">
      <alignment vertical="center"/>
    </xf>
    <xf numFmtId="183" fontId="5" fillId="0" borderId="9" xfId="0" applyNumberFormat="1" applyFon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83" fontId="5" fillId="0" borderId="13" xfId="0" applyNumberFormat="1" applyFont="1" applyBorder="1" applyAlignment="1">
      <alignment vertical="center"/>
    </xf>
    <xf numFmtId="183" fontId="0" fillId="0" borderId="10" xfId="0" applyNumberFormat="1" applyFont="1" applyBorder="1" applyAlignment="1">
      <alignment vertical="center"/>
    </xf>
    <xf numFmtId="183" fontId="4" fillId="0" borderId="0" xfId="0" applyNumberFormat="1" applyFont="1" applyAlignment="1">
      <alignment vertical="center"/>
    </xf>
    <xf numFmtId="183" fontId="20" fillId="0" borderId="10" xfId="0" applyNumberFormat="1" applyFont="1" applyBorder="1" applyAlignment="1">
      <alignment horizontal="left" vertical="center"/>
    </xf>
    <xf numFmtId="183" fontId="21" fillId="0" borderId="0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>
      <alignment vertical="center"/>
    </xf>
    <xf numFmtId="183" fontId="6" fillId="0" borderId="0" xfId="0" applyNumberFormat="1" applyFont="1" applyBorder="1" applyAlignment="1">
      <alignment horizontal="left" vertical="center"/>
    </xf>
    <xf numFmtId="183" fontId="6" fillId="0" borderId="0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83" fontId="11" fillId="0" borderId="0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83" fontId="8" fillId="0" borderId="0" xfId="0" applyNumberFormat="1" applyFont="1" applyBorder="1" applyAlignment="1">
      <alignment vertical="center"/>
    </xf>
    <xf numFmtId="183" fontId="18" fillId="0" borderId="0" xfId="0" applyNumberFormat="1" applyFont="1" applyBorder="1" applyAlignment="1">
      <alignment horizontal="right" vertical="center"/>
    </xf>
    <xf numFmtId="183" fontId="11" fillId="0" borderId="0" xfId="0" applyNumberFormat="1" applyFont="1" applyAlignment="1">
      <alignment/>
    </xf>
    <xf numFmtId="183" fontId="11" fillId="0" borderId="0" xfId="0" applyNumberFormat="1" applyFont="1" applyBorder="1" applyAlignment="1">
      <alignment horizontal="left" vertical="center"/>
    </xf>
    <xf numFmtId="183" fontId="8" fillId="0" borderId="0" xfId="0" applyNumberFormat="1" applyFont="1" applyBorder="1" applyAlignment="1">
      <alignment horizontal="left" vertical="center"/>
    </xf>
    <xf numFmtId="183" fontId="19" fillId="0" borderId="0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left" vertical="center"/>
    </xf>
    <xf numFmtId="183" fontId="7" fillId="0" borderId="0" xfId="0" applyNumberFormat="1" applyFont="1" applyBorder="1" applyAlignment="1">
      <alignment/>
    </xf>
    <xf numFmtId="183" fontId="0" fillId="0" borderId="0" xfId="0" applyNumberFormat="1" applyFont="1" applyBorder="1" applyAlignment="1">
      <alignment vertical="center"/>
    </xf>
    <xf numFmtId="183" fontId="4" fillId="0" borderId="0" xfId="0" applyNumberFormat="1" applyFont="1" applyAlignment="1">
      <alignment vertical="top"/>
    </xf>
    <xf numFmtId="183" fontId="4" fillId="0" borderId="0" xfId="0" applyNumberFormat="1" applyFont="1" applyBorder="1" applyAlignment="1">
      <alignment vertical="top"/>
    </xf>
    <xf numFmtId="183" fontId="4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183" fontId="4" fillId="0" borderId="14" xfId="0" applyNumberFormat="1" applyFont="1" applyBorder="1" applyAlignment="1">
      <alignment horizontal="left" vertical="center"/>
    </xf>
    <xf numFmtId="183" fontId="4" fillId="0" borderId="15" xfId="0" applyNumberFormat="1" applyFont="1" applyBorder="1" applyAlignment="1">
      <alignment horizontal="left" vertical="center"/>
    </xf>
    <xf numFmtId="183" fontId="4" fillId="0" borderId="16" xfId="0" applyNumberFormat="1" applyFont="1" applyBorder="1" applyAlignment="1">
      <alignment horizontal="left" vertical="center"/>
    </xf>
    <xf numFmtId="183" fontId="4" fillId="0" borderId="14" xfId="0" applyNumberFormat="1" applyFont="1" applyBorder="1" applyAlignment="1">
      <alignment horizontal="left" vertical="center" wrapText="1"/>
    </xf>
    <xf numFmtId="183" fontId="4" fillId="0" borderId="15" xfId="0" applyNumberFormat="1" applyFont="1" applyBorder="1" applyAlignment="1">
      <alignment horizontal="left" vertical="center" wrapText="1"/>
    </xf>
    <xf numFmtId="188" fontId="4" fillId="0" borderId="17" xfId="15" applyNumberFormat="1" applyFont="1" applyBorder="1" applyAlignment="1">
      <alignment horizontal="right" vertical="center"/>
    </xf>
    <xf numFmtId="188" fontId="4" fillId="0" borderId="18" xfId="15" applyNumberFormat="1" applyFont="1" applyBorder="1" applyAlignment="1">
      <alignment horizontal="right" vertical="center"/>
    </xf>
    <xf numFmtId="188" fontId="4" fillId="0" borderId="19" xfId="15" applyNumberFormat="1" applyFont="1" applyBorder="1" applyAlignment="1">
      <alignment vertical="center"/>
    </xf>
    <xf numFmtId="188" fontId="4" fillId="0" borderId="20" xfId="15" applyNumberFormat="1" applyFont="1" applyBorder="1" applyAlignment="1">
      <alignment vertical="center"/>
    </xf>
    <xf numFmtId="188" fontId="4" fillId="0" borderId="21" xfId="15" applyNumberFormat="1" applyFont="1" applyBorder="1" applyAlignment="1">
      <alignment vertical="center"/>
    </xf>
    <xf numFmtId="188" fontId="4" fillId="0" borderId="1" xfId="15" applyNumberFormat="1" applyFont="1" applyBorder="1" applyAlignment="1">
      <alignment vertical="center"/>
    </xf>
    <xf numFmtId="188" fontId="4" fillId="0" borderId="22" xfId="15" applyNumberFormat="1" applyFont="1" applyBorder="1" applyAlignment="1">
      <alignment horizontal="right" vertical="center"/>
    </xf>
    <xf numFmtId="188" fontId="4" fillId="0" borderId="23" xfId="15" applyNumberFormat="1" applyFont="1" applyBorder="1" applyAlignment="1">
      <alignment horizontal="right" vertical="center"/>
    </xf>
    <xf numFmtId="188" fontId="4" fillId="0" borderId="24" xfId="15" applyNumberFormat="1" applyFont="1" applyBorder="1" applyAlignment="1">
      <alignment vertical="center"/>
    </xf>
    <xf numFmtId="188" fontId="4" fillId="0" borderId="22" xfId="15" applyNumberFormat="1" applyFont="1" applyBorder="1" applyAlignment="1">
      <alignment vertical="center"/>
    </xf>
    <xf numFmtId="188" fontId="4" fillId="0" borderId="23" xfId="15" applyNumberFormat="1" applyFont="1" applyBorder="1" applyAlignment="1">
      <alignment vertical="center"/>
    </xf>
    <xf numFmtId="188" fontId="4" fillId="0" borderId="25" xfId="15" applyNumberFormat="1" applyFont="1" applyBorder="1" applyAlignment="1">
      <alignment vertical="center"/>
    </xf>
    <xf numFmtId="188" fontId="4" fillId="0" borderId="10" xfId="15" applyNumberFormat="1" applyFont="1" applyBorder="1" applyAlignment="1">
      <alignment vertical="center"/>
    </xf>
    <xf numFmtId="188" fontId="4" fillId="0" borderId="26" xfId="15" applyNumberFormat="1" applyFont="1" applyBorder="1" applyAlignment="1">
      <alignment horizontal="right" vertical="center"/>
    </xf>
    <xf numFmtId="188" fontId="4" fillId="0" borderId="27" xfId="15" applyNumberFormat="1" applyFont="1" applyBorder="1" applyAlignment="1">
      <alignment horizontal="right" vertical="center"/>
    </xf>
    <xf numFmtId="188" fontId="4" fillId="0" borderId="28" xfId="15" applyNumberFormat="1" applyFont="1" applyBorder="1" applyAlignment="1">
      <alignment vertical="center"/>
    </xf>
    <xf numFmtId="188" fontId="4" fillId="0" borderId="9" xfId="15" applyNumberFormat="1" applyFont="1" applyBorder="1" applyAlignment="1">
      <alignment vertical="center"/>
    </xf>
    <xf numFmtId="188" fontId="4" fillId="0" borderId="27" xfId="15" applyNumberFormat="1" applyFont="1" applyBorder="1" applyAlignment="1">
      <alignment vertical="center"/>
    </xf>
    <xf numFmtId="183" fontId="0" fillId="0" borderId="0" xfId="0" applyNumberFormat="1" applyAlignment="1">
      <alignment/>
    </xf>
    <xf numFmtId="183" fontId="5" fillId="0" borderId="0" xfId="0" applyNumberFormat="1" applyFon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5" fillId="0" borderId="0" xfId="0" applyNumberFormat="1" applyFont="1" applyAlignment="1">
      <alignment/>
    </xf>
    <xf numFmtId="183" fontId="4" fillId="0" borderId="0" xfId="0" applyNumberFormat="1" applyFont="1" applyFill="1" applyAlignment="1">
      <alignment vertical="top"/>
    </xf>
    <xf numFmtId="183" fontId="0" fillId="0" borderId="0" xfId="0" applyNumberFormat="1" applyFont="1" applyFill="1" applyAlignment="1">
      <alignment vertical="center"/>
    </xf>
    <xf numFmtId="185" fontId="4" fillId="0" borderId="10" xfId="15" applyNumberFormat="1" applyFont="1" applyBorder="1" applyAlignment="1">
      <alignment vertical="top"/>
    </xf>
    <xf numFmtId="185" fontId="4" fillId="0" borderId="10" xfId="15" applyNumberFormat="1" applyFont="1" applyFill="1" applyBorder="1" applyAlignment="1">
      <alignment vertical="top"/>
    </xf>
    <xf numFmtId="183" fontId="4" fillId="0" borderId="26" xfId="0" applyNumberFormat="1" applyFont="1" applyBorder="1" applyAlignment="1">
      <alignment horizontal="left" vertical="center"/>
    </xf>
    <xf numFmtId="183" fontId="4" fillId="0" borderId="11" xfId="0" applyNumberFormat="1" applyFont="1" applyBorder="1" applyAlignment="1">
      <alignment horizontal="left" vertical="center"/>
    </xf>
    <xf numFmtId="183" fontId="4" fillId="0" borderId="22" xfId="0" applyNumberFormat="1" applyFont="1" applyBorder="1" applyAlignment="1">
      <alignment horizontal="right" vertical="center"/>
    </xf>
    <xf numFmtId="183" fontId="4" fillId="0" borderId="11" xfId="0" applyNumberFormat="1" applyFont="1" applyFill="1" applyBorder="1" applyAlignment="1">
      <alignment horizontal="left" vertical="top"/>
    </xf>
    <xf numFmtId="183" fontId="4" fillId="0" borderId="14" xfId="0" applyNumberFormat="1" applyFont="1" applyBorder="1" applyAlignment="1">
      <alignment horizontal="left" vertical="top"/>
    </xf>
    <xf numFmtId="183" fontId="4" fillId="0" borderId="15" xfId="0" applyNumberFormat="1" applyFont="1" applyBorder="1" applyAlignment="1">
      <alignment horizontal="left" vertical="top"/>
    </xf>
    <xf numFmtId="183" fontId="4" fillId="0" borderId="11" xfId="0" applyNumberFormat="1" applyFont="1" applyBorder="1" applyAlignment="1">
      <alignment horizontal="left" vertical="top"/>
    </xf>
    <xf numFmtId="183" fontId="4" fillId="0" borderId="11" xfId="0" applyNumberFormat="1" applyFont="1" applyBorder="1" applyAlignment="1">
      <alignment horizontal="left" vertical="center" wrapText="1"/>
    </xf>
    <xf numFmtId="183" fontId="4" fillId="0" borderId="22" xfId="0" applyNumberFormat="1" applyFont="1" applyBorder="1" applyAlignment="1">
      <alignment horizontal="left" vertical="center"/>
    </xf>
    <xf numFmtId="183" fontId="4" fillId="0" borderId="29" xfId="0" applyNumberFormat="1" applyFont="1" applyBorder="1" applyAlignment="1">
      <alignment horizontal="center" vertical="center"/>
    </xf>
    <xf numFmtId="183" fontId="7" fillId="0" borderId="30" xfId="0" applyNumberFormat="1" applyFont="1" applyBorder="1" applyAlignment="1">
      <alignment horizontal="center" vertical="center"/>
    </xf>
    <xf numFmtId="185" fontId="4" fillId="0" borderId="31" xfId="15" applyNumberFormat="1" applyFont="1" applyBorder="1" applyAlignment="1">
      <alignment vertical="top"/>
    </xf>
    <xf numFmtId="183" fontId="7" fillId="0" borderId="32" xfId="0" applyNumberFormat="1" applyFont="1" applyBorder="1" applyAlignment="1">
      <alignment horizontal="center" vertical="center"/>
    </xf>
    <xf numFmtId="185" fontId="4" fillId="0" borderId="33" xfId="15" applyNumberFormat="1" applyFont="1" applyBorder="1" applyAlignment="1">
      <alignment vertical="top"/>
    </xf>
    <xf numFmtId="185" fontId="7" fillId="0" borderId="32" xfId="15" applyNumberFormat="1" applyFont="1" applyBorder="1" applyAlignment="1">
      <alignment vertical="center"/>
    </xf>
    <xf numFmtId="183" fontId="4" fillId="0" borderId="26" xfId="0" applyNumberFormat="1" applyFont="1" applyBorder="1" applyAlignment="1">
      <alignment horizontal="center" vertical="center"/>
    </xf>
    <xf numFmtId="183" fontId="4" fillId="0" borderId="14" xfId="0" applyNumberFormat="1" applyFont="1" applyFill="1" applyBorder="1" applyAlignment="1">
      <alignment horizontal="left" vertical="top"/>
    </xf>
    <xf numFmtId="183" fontId="4" fillId="0" borderId="15" xfId="0" applyNumberFormat="1" applyFont="1" applyFill="1" applyBorder="1" applyAlignment="1">
      <alignment horizontal="left" vertical="top"/>
    </xf>
    <xf numFmtId="183" fontId="0" fillId="0" borderId="32" xfId="0" applyNumberFormat="1" applyFont="1" applyBorder="1" applyAlignment="1">
      <alignment horizontal="center" vertical="center"/>
    </xf>
    <xf numFmtId="188" fontId="4" fillId="0" borderId="32" xfId="15" applyNumberFormat="1" applyFont="1" applyBorder="1" applyAlignment="1">
      <alignment horizontal="right" vertical="center"/>
    </xf>
    <xf numFmtId="188" fontId="4" fillId="0" borderId="26" xfId="15" applyNumberFormat="1" applyFont="1" applyBorder="1" applyAlignment="1">
      <alignment vertical="center"/>
    </xf>
    <xf numFmtId="188" fontId="4" fillId="0" borderId="34" xfId="15" applyNumberFormat="1" applyFont="1" applyBorder="1" applyAlignment="1">
      <alignment vertical="center"/>
    </xf>
    <xf numFmtId="188" fontId="4" fillId="0" borderId="13" xfId="15" applyNumberFormat="1" applyFont="1" applyBorder="1" applyAlignment="1">
      <alignment vertical="center"/>
    </xf>
    <xf numFmtId="188" fontId="4" fillId="0" borderId="32" xfId="15" applyNumberFormat="1" applyFont="1" applyBorder="1" applyAlignment="1">
      <alignment vertical="center"/>
    </xf>
    <xf numFmtId="183" fontId="4" fillId="0" borderId="33" xfId="0" applyNumberFormat="1" applyFont="1" applyBorder="1" applyAlignment="1">
      <alignment vertical="center"/>
    </xf>
    <xf numFmtId="183" fontId="6" fillId="0" borderId="32" xfId="0" applyNumberFormat="1" applyFont="1" applyBorder="1" applyAlignment="1">
      <alignment vertical="center"/>
    </xf>
    <xf numFmtId="183" fontId="4" fillId="0" borderId="35" xfId="0" applyNumberFormat="1" applyFont="1" applyBorder="1" applyAlignment="1">
      <alignment horizontal="left" vertical="center"/>
    </xf>
    <xf numFmtId="183" fontId="4" fillId="0" borderId="36" xfId="0" applyNumberFormat="1" applyFont="1" applyBorder="1" applyAlignment="1">
      <alignment horizontal="left" vertical="center"/>
    </xf>
    <xf numFmtId="183" fontId="4" fillId="0" borderId="37" xfId="0" applyNumberFormat="1" applyFont="1" applyBorder="1" applyAlignment="1">
      <alignment horizontal="left" vertical="center"/>
    </xf>
    <xf numFmtId="183" fontId="4" fillId="0" borderId="12" xfId="0" applyNumberFormat="1" applyFont="1" applyBorder="1" applyAlignment="1">
      <alignment horizontal="left" vertical="center"/>
    </xf>
    <xf numFmtId="183" fontId="22" fillId="0" borderId="38" xfId="0" applyNumberFormat="1" applyFont="1" applyBorder="1" applyAlignment="1">
      <alignment horizontal="left" vertical="center"/>
    </xf>
    <xf numFmtId="183" fontId="22" fillId="0" borderId="39" xfId="0" applyNumberFormat="1" applyFont="1" applyBorder="1" applyAlignment="1">
      <alignment horizontal="left" vertical="center"/>
    </xf>
    <xf numFmtId="183" fontId="22" fillId="0" borderId="40" xfId="0" applyNumberFormat="1" applyFont="1" applyBorder="1" applyAlignment="1">
      <alignment horizontal="left" vertical="center"/>
    </xf>
    <xf numFmtId="183" fontId="4" fillId="0" borderId="14" xfId="0" applyNumberFormat="1" applyFont="1" applyBorder="1" applyAlignment="1">
      <alignment horizontal="left" vertical="center"/>
    </xf>
    <xf numFmtId="183" fontId="4" fillId="0" borderId="15" xfId="0" applyNumberFormat="1" applyFont="1" applyBorder="1" applyAlignment="1">
      <alignment horizontal="left" vertical="center"/>
    </xf>
    <xf numFmtId="183" fontId="4" fillId="0" borderId="16" xfId="0" applyNumberFormat="1" applyFont="1" applyBorder="1" applyAlignment="1">
      <alignment horizontal="left" vertical="center"/>
    </xf>
    <xf numFmtId="183" fontId="4" fillId="0" borderId="14" xfId="0" applyNumberFormat="1" applyFont="1" applyBorder="1" applyAlignment="1">
      <alignment horizontal="left" vertical="center" wrapText="1"/>
    </xf>
    <xf numFmtId="183" fontId="4" fillId="0" borderId="15" xfId="0" applyNumberFormat="1" applyFont="1" applyBorder="1" applyAlignment="1">
      <alignment horizontal="left" vertical="center" wrapText="1"/>
    </xf>
    <xf numFmtId="183" fontId="4" fillId="0" borderId="11" xfId="0" applyNumberFormat="1" applyFont="1" applyBorder="1" applyAlignment="1">
      <alignment horizontal="left" vertical="center" wrapText="1"/>
    </xf>
    <xf numFmtId="183" fontId="4" fillId="0" borderId="11" xfId="0" applyNumberFormat="1" applyFont="1" applyBorder="1" applyAlignment="1">
      <alignment horizontal="left" vertical="center"/>
    </xf>
    <xf numFmtId="183" fontId="7" fillId="0" borderId="38" xfId="0" applyNumberFormat="1" applyFont="1" applyBorder="1" applyAlignment="1">
      <alignment horizontal="center" vertical="center"/>
    </xf>
    <xf numFmtId="183" fontId="7" fillId="0" borderId="39" xfId="0" applyNumberFormat="1" applyFont="1" applyBorder="1" applyAlignment="1">
      <alignment horizontal="center" vertical="center"/>
    </xf>
    <xf numFmtId="183" fontId="7" fillId="0" borderId="40" xfId="0" applyNumberFormat="1" applyFont="1" applyBorder="1" applyAlignment="1">
      <alignment horizontal="center" vertical="center"/>
    </xf>
    <xf numFmtId="183" fontId="4" fillId="0" borderId="26" xfId="0" applyNumberFormat="1" applyFont="1" applyBorder="1" applyAlignment="1">
      <alignment horizontal="left" vertical="center"/>
    </xf>
    <xf numFmtId="183" fontId="4" fillId="0" borderId="41" xfId="0" applyNumberFormat="1" applyFont="1" applyBorder="1" applyAlignment="1">
      <alignment horizontal="left" vertical="center"/>
    </xf>
    <xf numFmtId="183" fontId="4" fillId="0" borderId="29" xfId="0" applyNumberFormat="1" applyFont="1" applyBorder="1" applyAlignment="1">
      <alignment horizontal="left" vertical="center"/>
    </xf>
    <xf numFmtId="183" fontId="4" fillId="0" borderId="22" xfId="0" applyNumberFormat="1" applyFont="1" applyFill="1" applyBorder="1" applyAlignment="1">
      <alignment horizontal="center" vertical="center"/>
    </xf>
    <xf numFmtId="183" fontId="4" fillId="0" borderId="22" xfId="0" applyNumberFormat="1" applyFont="1" applyBorder="1" applyAlignment="1">
      <alignment horizontal="center" vertical="center"/>
    </xf>
    <xf numFmtId="183" fontId="4" fillId="0" borderId="14" xfId="0" applyNumberFormat="1" applyFont="1" applyBorder="1" applyAlignment="1">
      <alignment horizontal="left" vertical="top" wrapText="1"/>
    </xf>
    <xf numFmtId="183" fontId="4" fillId="0" borderId="15" xfId="0" applyNumberFormat="1" applyFont="1" applyBorder="1" applyAlignment="1">
      <alignment horizontal="left" vertical="top" wrapText="1"/>
    </xf>
    <xf numFmtId="183" fontId="4" fillId="0" borderId="11" xfId="0" applyNumberFormat="1" applyFont="1" applyBorder="1" applyAlignment="1">
      <alignment horizontal="left" vertical="top" wrapText="1"/>
    </xf>
    <xf numFmtId="183" fontId="4" fillId="0" borderId="35" xfId="0" applyNumberFormat="1" applyFont="1" applyBorder="1" applyAlignment="1">
      <alignment horizontal="left" vertical="top"/>
    </xf>
    <xf numFmtId="183" fontId="4" fillId="0" borderId="36" xfId="0" applyNumberFormat="1" applyFont="1" applyBorder="1" applyAlignment="1">
      <alignment horizontal="left" vertical="top"/>
    </xf>
    <xf numFmtId="183" fontId="4" fillId="0" borderId="12" xfId="0" applyNumberFormat="1" applyFont="1" applyBorder="1" applyAlignment="1">
      <alignment horizontal="left" vertical="top"/>
    </xf>
    <xf numFmtId="183" fontId="4" fillId="0" borderId="42" xfId="0" applyNumberFormat="1" applyFont="1" applyBorder="1" applyAlignment="1">
      <alignment horizontal="left" vertical="top"/>
    </xf>
    <xf numFmtId="183" fontId="4" fillId="0" borderId="43" xfId="0" applyNumberFormat="1" applyFont="1" applyBorder="1" applyAlignment="1">
      <alignment horizontal="left" vertical="top"/>
    </xf>
    <xf numFmtId="183" fontId="4" fillId="0" borderId="44" xfId="0" applyNumberFormat="1" applyFont="1" applyBorder="1" applyAlignment="1">
      <alignment horizontal="left" vertical="top"/>
    </xf>
    <xf numFmtId="183" fontId="3" fillId="0" borderId="45" xfId="0" applyNumberFormat="1" applyFont="1" applyBorder="1" applyAlignment="1">
      <alignment horizontal="left" vertical="center"/>
    </xf>
    <xf numFmtId="183" fontId="2" fillId="0" borderId="45" xfId="0" applyNumberFormat="1" applyFont="1" applyBorder="1" applyAlignment="1">
      <alignment horizontal="left" vertical="center"/>
    </xf>
    <xf numFmtId="183" fontId="0" fillId="0" borderId="46" xfId="0" applyNumberFormat="1" applyFont="1" applyBorder="1" applyAlignment="1">
      <alignment horizontal="center" vertical="center"/>
    </xf>
    <xf numFmtId="183" fontId="0" fillId="0" borderId="6" xfId="0" applyNumberFormat="1" applyFont="1" applyBorder="1" applyAlignment="1">
      <alignment horizontal="center" vertical="center"/>
    </xf>
    <xf numFmtId="183" fontId="0" fillId="0" borderId="7" xfId="0" applyNumberFormat="1" applyFont="1" applyBorder="1" applyAlignment="1">
      <alignment horizontal="center" vertical="center"/>
    </xf>
    <xf numFmtId="183" fontId="0" fillId="0" borderId="47" xfId="0" applyNumberFormat="1" applyFont="1" applyBorder="1" applyAlignment="1">
      <alignment horizontal="center" vertical="center"/>
    </xf>
    <xf numFmtId="183" fontId="0" fillId="0" borderId="8" xfId="0" applyNumberFormat="1" applyFont="1" applyBorder="1" applyAlignment="1">
      <alignment horizontal="center" vertical="center"/>
    </xf>
    <xf numFmtId="183" fontId="0" fillId="0" borderId="48" xfId="0" applyNumberFormat="1" applyFont="1" applyBorder="1" applyAlignment="1">
      <alignment horizontal="center" vertical="center"/>
    </xf>
    <xf numFmtId="183" fontId="1" fillId="0" borderId="49" xfId="0" applyNumberFormat="1" applyFont="1" applyBorder="1" applyAlignment="1">
      <alignment horizontal="center" vertical="center"/>
    </xf>
    <xf numFmtId="183" fontId="1" fillId="0" borderId="50" xfId="0" applyNumberFormat="1" applyFont="1" applyBorder="1" applyAlignment="1">
      <alignment horizontal="center" vertical="center"/>
    </xf>
    <xf numFmtId="183" fontId="7" fillId="0" borderId="51" xfId="0" applyNumberFormat="1" applyFont="1" applyBorder="1" applyAlignment="1">
      <alignment horizontal="center" vertical="center"/>
    </xf>
    <xf numFmtId="183" fontId="7" fillId="0" borderId="52" xfId="0" applyNumberFormat="1" applyFont="1" applyBorder="1" applyAlignment="1">
      <alignment horizontal="center" vertical="center"/>
    </xf>
    <xf numFmtId="183" fontId="4" fillId="0" borderId="42" xfId="0" applyNumberFormat="1" applyFont="1" applyBorder="1" applyAlignment="1">
      <alignment horizontal="left" vertical="center"/>
    </xf>
    <xf numFmtId="183" fontId="4" fillId="0" borderId="43" xfId="0" applyNumberFormat="1" applyFont="1" applyBorder="1" applyAlignment="1">
      <alignment horizontal="left" vertical="center"/>
    </xf>
    <xf numFmtId="183" fontId="4" fillId="0" borderId="53" xfId="0" applyNumberFormat="1" applyFont="1" applyBorder="1" applyAlignment="1">
      <alignment horizontal="left" vertical="center"/>
    </xf>
    <xf numFmtId="183" fontId="4" fillId="0" borderId="44" xfId="0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87"/>
  <sheetViews>
    <sheetView tabSelected="1" workbookViewId="0" topLeftCell="B10">
      <selection activeCell="J24" sqref="J24"/>
    </sheetView>
  </sheetViews>
  <sheetFormatPr defaultColWidth="9.00390625" defaultRowHeight="18" customHeight="1"/>
  <cols>
    <col min="1" max="1" width="33.375" style="6" customWidth="1"/>
    <col min="2" max="2" width="7.25390625" style="6" customWidth="1"/>
    <col min="3" max="3" width="7.50390625" style="6" customWidth="1"/>
    <col min="4" max="4" width="15.00390625" style="6" customWidth="1"/>
    <col min="5" max="5" width="11.625" style="6" customWidth="1"/>
    <col min="6" max="6" width="11.50390625" style="6" customWidth="1"/>
    <col min="7" max="7" width="10.625" style="6" customWidth="1"/>
    <col min="8" max="8" width="15.375" style="6" customWidth="1"/>
    <col min="9" max="9" width="14.50390625" style="6" customWidth="1"/>
    <col min="10" max="10" width="16.00390625" style="6" customWidth="1"/>
    <col min="11" max="16384" width="11.50390625" style="6" customWidth="1"/>
  </cols>
  <sheetData>
    <row r="3" spans="1:10" ht="25.5" customHeight="1" thickBot="1">
      <c r="A3" s="133" t="s">
        <v>147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18" customHeight="1">
      <c r="A4" s="135" t="s">
        <v>0</v>
      </c>
      <c r="B4" s="137" t="s">
        <v>1</v>
      </c>
      <c r="C4" s="138"/>
      <c r="D4" s="139"/>
      <c r="E4" s="137" t="s">
        <v>2</v>
      </c>
      <c r="F4" s="140"/>
      <c r="G4" s="138"/>
      <c r="H4" s="138"/>
      <c r="I4" s="7" t="s">
        <v>3</v>
      </c>
      <c r="J4" s="141" t="s">
        <v>4</v>
      </c>
    </row>
    <row r="5" spans="1:10" ht="18" customHeight="1" thickBot="1">
      <c r="A5" s="136"/>
      <c r="B5" s="8" t="s">
        <v>5</v>
      </c>
      <c r="C5" s="9" t="s">
        <v>6</v>
      </c>
      <c r="D5" s="10" t="s">
        <v>7</v>
      </c>
      <c r="E5" s="8" t="s">
        <v>26</v>
      </c>
      <c r="F5" s="9" t="s">
        <v>25</v>
      </c>
      <c r="G5" s="9" t="s">
        <v>24</v>
      </c>
      <c r="H5" s="11" t="s">
        <v>8</v>
      </c>
      <c r="I5" s="12" t="s">
        <v>28</v>
      </c>
      <c r="J5" s="142"/>
    </row>
    <row r="6" spans="1:10" ht="18" customHeight="1">
      <c r="A6" s="13" t="s">
        <v>9</v>
      </c>
      <c r="B6" s="50">
        <v>38</v>
      </c>
      <c r="C6" s="51">
        <v>700</v>
      </c>
      <c r="D6" s="52">
        <v>8000000</v>
      </c>
      <c r="E6" s="53">
        <f>D6*55%</f>
        <v>4400000</v>
      </c>
      <c r="F6" s="54">
        <f>D6*10%</f>
        <v>800000</v>
      </c>
      <c r="G6" s="54">
        <f>D6*27%</f>
        <v>2160000</v>
      </c>
      <c r="H6" s="52">
        <f>SUM(E6:G6)</f>
        <v>7360000</v>
      </c>
      <c r="I6" s="55">
        <f>D6-H6</f>
        <v>640000</v>
      </c>
      <c r="J6" s="14" t="s">
        <v>102</v>
      </c>
    </row>
    <row r="7" spans="1:10" ht="18" customHeight="1">
      <c r="A7" s="15" t="s">
        <v>10</v>
      </c>
      <c r="B7" s="56">
        <v>50</v>
      </c>
      <c r="C7" s="57">
        <v>590</v>
      </c>
      <c r="D7" s="58">
        <v>5000000</v>
      </c>
      <c r="E7" s="59">
        <f>D7*55%</f>
        <v>2750000</v>
      </c>
      <c r="F7" s="54">
        <f>D7*10%</f>
        <v>500000</v>
      </c>
      <c r="G7" s="60">
        <f>D7*27%</f>
        <v>1350000</v>
      </c>
      <c r="H7" s="61">
        <f aca="true" t="shared" si="0" ref="H7:H20">SUM(E7:G7)</f>
        <v>4600000</v>
      </c>
      <c r="I7" s="62">
        <f>D7-H7</f>
        <v>400000</v>
      </c>
      <c r="J7" s="17" t="s">
        <v>92</v>
      </c>
    </row>
    <row r="8" spans="1:10" ht="18" customHeight="1">
      <c r="A8" s="15" t="s">
        <v>11</v>
      </c>
      <c r="B8" s="56">
        <v>40</v>
      </c>
      <c r="C8" s="57">
        <v>380</v>
      </c>
      <c r="D8" s="58">
        <v>3500000</v>
      </c>
      <c r="E8" s="59">
        <f aca="true" t="shared" si="1" ref="E8:E14">D8*55%</f>
        <v>1925000.0000000002</v>
      </c>
      <c r="F8" s="54">
        <f aca="true" t="shared" si="2" ref="F8:F16">D8*10%</f>
        <v>350000</v>
      </c>
      <c r="G8" s="60">
        <f aca="true" t="shared" si="3" ref="G8:G15">D8*27%</f>
        <v>945000.0000000001</v>
      </c>
      <c r="H8" s="58">
        <f t="shared" si="0"/>
        <v>3220000</v>
      </c>
      <c r="I8" s="62">
        <f aca="true" t="shared" si="4" ref="I8:I20">D8-H8</f>
        <v>280000</v>
      </c>
      <c r="J8" s="17" t="s">
        <v>93</v>
      </c>
    </row>
    <row r="9" spans="1:10" ht="18" customHeight="1">
      <c r="A9" s="15" t="s">
        <v>12</v>
      </c>
      <c r="B9" s="56">
        <v>30</v>
      </c>
      <c r="C9" s="57">
        <v>250</v>
      </c>
      <c r="D9" s="58">
        <v>1275000</v>
      </c>
      <c r="E9" s="59">
        <f t="shared" si="1"/>
        <v>701250</v>
      </c>
      <c r="F9" s="54">
        <f t="shared" si="2"/>
        <v>127500</v>
      </c>
      <c r="G9" s="60">
        <f t="shared" si="3"/>
        <v>344250</v>
      </c>
      <c r="H9" s="58">
        <f t="shared" si="0"/>
        <v>1173000</v>
      </c>
      <c r="I9" s="62">
        <f t="shared" si="4"/>
        <v>102000</v>
      </c>
      <c r="J9" s="17" t="s">
        <v>94</v>
      </c>
    </row>
    <row r="10" spans="1:10" ht="18" customHeight="1">
      <c r="A10" s="18" t="s">
        <v>13</v>
      </c>
      <c r="B10" s="56">
        <v>40</v>
      </c>
      <c r="C10" s="57">
        <v>400</v>
      </c>
      <c r="D10" s="58">
        <v>1800000</v>
      </c>
      <c r="E10" s="59">
        <f t="shared" si="1"/>
        <v>990000.0000000001</v>
      </c>
      <c r="F10" s="54">
        <f t="shared" si="2"/>
        <v>180000</v>
      </c>
      <c r="G10" s="60">
        <f t="shared" si="3"/>
        <v>486000.00000000006</v>
      </c>
      <c r="H10" s="58">
        <f t="shared" si="0"/>
        <v>1656000</v>
      </c>
      <c r="I10" s="62">
        <f t="shared" si="4"/>
        <v>144000</v>
      </c>
      <c r="J10" s="17" t="s">
        <v>95</v>
      </c>
    </row>
    <row r="11" spans="1:10" ht="18" customHeight="1">
      <c r="A11" s="18" t="s">
        <v>14</v>
      </c>
      <c r="B11" s="56">
        <v>40</v>
      </c>
      <c r="C11" s="57">
        <v>500</v>
      </c>
      <c r="D11" s="58">
        <v>2500000</v>
      </c>
      <c r="E11" s="59">
        <f t="shared" si="1"/>
        <v>1375000</v>
      </c>
      <c r="F11" s="54">
        <f t="shared" si="2"/>
        <v>250000</v>
      </c>
      <c r="G11" s="60">
        <f t="shared" si="3"/>
        <v>675000</v>
      </c>
      <c r="H11" s="58">
        <f t="shared" si="0"/>
        <v>2300000</v>
      </c>
      <c r="I11" s="62">
        <f t="shared" si="4"/>
        <v>200000</v>
      </c>
      <c r="J11" s="17" t="s">
        <v>96</v>
      </c>
    </row>
    <row r="12" spans="1:10" ht="18" customHeight="1">
      <c r="A12" s="18" t="s">
        <v>15</v>
      </c>
      <c r="B12" s="56">
        <v>50</v>
      </c>
      <c r="C12" s="57">
        <v>750</v>
      </c>
      <c r="D12" s="58">
        <v>1800000</v>
      </c>
      <c r="E12" s="59">
        <f t="shared" si="1"/>
        <v>990000.0000000001</v>
      </c>
      <c r="F12" s="54">
        <f t="shared" si="2"/>
        <v>180000</v>
      </c>
      <c r="G12" s="60">
        <f t="shared" si="3"/>
        <v>486000.00000000006</v>
      </c>
      <c r="H12" s="58">
        <f t="shared" si="0"/>
        <v>1656000</v>
      </c>
      <c r="I12" s="62">
        <f t="shared" si="4"/>
        <v>144000</v>
      </c>
      <c r="J12" s="17" t="s">
        <v>98</v>
      </c>
    </row>
    <row r="13" spans="1:10" ht="18" customHeight="1">
      <c r="A13" s="18" t="s">
        <v>16</v>
      </c>
      <c r="B13" s="56">
        <v>110</v>
      </c>
      <c r="C13" s="57">
        <v>2000</v>
      </c>
      <c r="D13" s="58">
        <v>7700000</v>
      </c>
      <c r="E13" s="59">
        <f>D13*55%</f>
        <v>4235000</v>
      </c>
      <c r="F13" s="54">
        <f t="shared" si="2"/>
        <v>770000</v>
      </c>
      <c r="G13" s="60">
        <f t="shared" si="3"/>
        <v>2079000.0000000002</v>
      </c>
      <c r="H13" s="58">
        <f t="shared" si="0"/>
        <v>7084000</v>
      </c>
      <c r="I13" s="62">
        <f t="shared" si="4"/>
        <v>616000</v>
      </c>
      <c r="J13" s="17" t="s">
        <v>97</v>
      </c>
    </row>
    <row r="14" spans="1:10" ht="18" customHeight="1">
      <c r="A14" s="18" t="s">
        <v>17</v>
      </c>
      <c r="B14" s="56">
        <v>400</v>
      </c>
      <c r="C14" s="57">
        <v>4500</v>
      </c>
      <c r="D14" s="58">
        <v>7500000</v>
      </c>
      <c r="E14" s="59">
        <f t="shared" si="1"/>
        <v>4125000.0000000005</v>
      </c>
      <c r="F14" s="54">
        <f t="shared" si="2"/>
        <v>750000</v>
      </c>
      <c r="G14" s="60">
        <f t="shared" si="3"/>
        <v>2025000.0000000002</v>
      </c>
      <c r="H14" s="58">
        <f t="shared" si="0"/>
        <v>6900000</v>
      </c>
      <c r="I14" s="62">
        <f t="shared" si="4"/>
        <v>600000</v>
      </c>
      <c r="J14" s="17" t="s">
        <v>97</v>
      </c>
    </row>
    <row r="15" spans="1:10" ht="18" customHeight="1">
      <c r="A15" s="18" t="s">
        <v>18</v>
      </c>
      <c r="B15" s="56">
        <v>74</v>
      </c>
      <c r="C15" s="57">
        <v>1370</v>
      </c>
      <c r="D15" s="58">
        <v>29100000</v>
      </c>
      <c r="E15" s="59">
        <f>D15*54.1%</f>
        <v>15743100.000000002</v>
      </c>
      <c r="F15" s="54">
        <f>D15*10%+381000</f>
        <v>3291000</v>
      </c>
      <c r="G15" s="60">
        <f t="shared" si="3"/>
        <v>7857000.000000001</v>
      </c>
      <c r="H15" s="58">
        <f t="shared" si="0"/>
        <v>26891100</v>
      </c>
      <c r="I15" s="62">
        <f t="shared" si="4"/>
        <v>2208900</v>
      </c>
      <c r="J15" s="19" t="s">
        <v>99</v>
      </c>
    </row>
    <row r="16" spans="1:10" ht="18" customHeight="1">
      <c r="A16" s="20" t="s">
        <v>19</v>
      </c>
      <c r="B16" s="63">
        <v>49</v>
      </c>
      <c r="C16" s="64">
        <v>780</v>
      </c>
      <c r="D16" s="65">
        <v>13800000</v>
      </c>
      <c r="E16" s="59">
        <f>D16*55%-95000</f>
        <v>7495000.000000001</v>
      </c>
      <c r="F16" s="54">
        <f t="shared" si="2"/>
        <v>1380000</v>
      </c>
      <c r="G16" s="60">
        <f>D16*27%+161000</f>
        <v>3887000.0000000005</v>
      </c>
      <c r="H16" s="58">
        <f t="shared" si="0"/>
        <v>12762000</v>
      </c>
      <c r="I16" s="66">
        <f t="shared" si="4"/>
        <v>1038000</v>
      </c>
      <c r="J16" s="21" t="s">
        <v>99</v>
      </c>
    </row>
    <row r="17" spans="1:11" ht="18" customHeight="1">
      <c r="A17" s="20" t="s">
        <v>20</v>
      </c>
      <c r="B17" s="63">
        <v>2</v>
      </c>
      <c r="C17" s="64">
        <v>10</v>
      </c>
      <c r="D17" s="65">
        <v>100000</v>
      </c>
      <c r="E17" s="59">
        <v>0</v>
      </c>
      <c r="F17" s="59">
        <v>0</v>
      </c>
      <c r="G17" s="59">
        <v>0</v>
      </c>
      <c r="H17" s="58">
        <f t="shared" si="0"/>
        <v>0</v>
      </c>
      <c r="I17" s="66">
        <f t="shared" si="4"/>
        <v>100000</v>
      </c>
      <c r="J17" s="16" t="s">
        <v>104</v>
      </c>
      <c r="K17" s="22"/>
    </row>
    <row r="18" spans="1:11" ht="18" customHeight="1">
      <c r="A18" s="20" t="s">
        <v>23</v>
      </c>
      <c r="B18" s="63">
        <v>50</v>
      </c>
      <c r="C18" s="64">
        <v>200</v>
      </c>
      <c r="D18" s="65">
        <v>2000000</v>
      </c>
      <c r="E18" s="59">
        <v>0</v>
      </c>
      <c r="F18" s="54">
        <v>100000</v>
      </c>
      <c r="G18" s="60">
        <v>0</v>
      </c>
      <c r="H18" s="58">
        <f t="shared" si="0"/>
        <v>100000</v>
      </c>
      <c r="I18" s="66">
        <f t="shared" si="4"/>
        <v>1900000</v>
      </c>
      <c r="J18" s="16" t="s">
        <v>105</v>
      </c>
      <c r="K18" s="22"/>
    </row>
    <row r="19" spans="1:14" ht="18" customHeight="1">
      <c r="A19" s="20" t="s">
        <v>21</v>
      </c>
      <c r="B19" s="63">
        <v>10</v>
      </c>
      <c r="C19" s="64">
        <v>1800</v>
      </c>
      <c r="D19" s="65">
        <v>0</v>
      </c>
      <c r="E19" s="59">
        <v>130000</v>
      </c>
      <c r="F19" s="54">
        <v>28900</v>
      </c>
      <c r="G19" s="60">
        <v>39000</v>
      </c>
      <c r="H19" s="58">
        <f t="shared" si="0"/>
        <v>197900</v>
      </c>
      <c r="I19" s="66">
        <f t="shared" si="4"/>
        <v>-197900</v>
      </c>
      <c r="J19" s="23" t="s">
        <v>106</v>
      </c>
      <c r="K19" s="24"/>
      <c r="L19" s="25"/>
      <c r="M19" s="25"/>
      <c r="N19" s="26"/>
    </row>
    <row r="20" spans="1:11" ht="18" customHeight="1" thickBot="1">
      <c r="A20" s="20" t="s">
        <v>22</v>
      </c>
      <c r="B20" s="63">
        <v>4</v>
      </c>
      <c r="C20" s="64">
        <v>400</v>
      </c>
      <c r="D20" s="65">
        <v>925000</v>
      </c>
      <c r="E20" s="96">
        <v>0</v>
      </c>
      <c r="F20" s="97">
        <v>600000</v>
      </c>
      <c r="G20" s="67">
        <v>0</v>
      </c>
      <c r="H20" s="65">
        <f t="shared" si="0"/>
        <v>600000</v>
      </c>
      <c r="I20" s="98">
        <f t="shared" si="4"/>
        <v>325000</v>
      </c>
      <c r="J20" s="100" t="s">
        <v>105</v>
      </c>
      <c r="K20" s="24"/>
    </row>
    <row r="21" spans="1:10" ht="18" customHeight="1" thickBot="1">
      <c r="A21" s="94" t="s">
        <v>111</v>
      </c>
      <c r="B21" s="95">
        <f aca="true" t="shared" si="5" ref="B21:H21">SUM(B6:B20)</f>
        <v>987</v>
      </c>
      <c r="C21" s="95">
        <f t="shared" si="5"/>
        <v>14630</v>
      </c>
      <c r="D21" s="95">
        <f t="shared" si="5"/>
        <v>85000000</v>
      </c>
      <c r="E21" s="95">
        <f t="shared" si="5"/>
        <v>44859350</v>
      </c>
      <c r="F21" s="95">
        <f t="shared" si="5"/>
        <v>9307400</v>
      </c>
      <c r="G21" s="95">
        <f t="shared" si="5"/>
        <v>22333250</v>
      </c>
      <c r="H21" s="95">
        <f t="shared" si="5"/>
        <v>76500000</v>
      </c>
      <c r="I21" s="99">
        <f>D21-H21</f>
        <v>8500000</v>
      </c>
      <c r="J21" s="101" t="s">
        <v>100</v>
      </c>
    </row>
    <row r="22" spans="1:10" ht="18" customHeight="1">
      <c r="A22" s="27" t="s">
        <v>103</v>
      </c>
      <c r="B22" s="25"/>
      <c r="C22" s="25"/>
      <c r="D22" s="25"/>
      <c r="E22" s="25"/>
      <c r="F22" s="25"/>
      <c r="G22" s="25"/>
      <c r="H22" s="25"/>
      <c r="I22" s="26"/>
      <c r="J22" s="28"/>
    </row>
    <row r="23" spans="1:10" ht="18" customHeight="1">
      <c r="A23" s="28" t="s">
        <v>35</v>
      </c>
      <c r="B23" s="29"/>
      <c r="C23" s="29"/>
      <c r="D23" s="29"/>
      <c r="E23" s="30" t="s">
        <v>42</v>
      </c>
      <c r="F23" s="25"/>
      <c r="G23" s="25"/>
      <c r="H23" s="25"/>
      <c r="I23" s="26"/>
      <c r="J23" s="28"/>
    </row>
    <row r="24" spans="1:10" ht="18" customHeight="1">
      <c r="A24" s="31" t="s">
        <v>116</v>
      </c>
      <c r="B24" s="29"/>
      <c r="C24" s="29"/>
      <c r="D24" s="29"/>
      <c r="E24" s="69" t="s">
        <v>121</v>
      </c>
      <c r="F24" s="25"/>
      <c r="G24" s="25"/>
      <c r="H24" s="25"/>
      <c r="I24" s="26"/>
      <c r="J24" s="28"/>
    </row>
    <row r="25" spans="1:10" ht="18" customHeight="1">
      <c r="A25" s="31" t="s">
        <v>117</v>
      </c>
      <c r="B25" s="29"/>
      <c r="C25" s="29"/>
      <c r="D25" s="29"/>
      <c r="E25" s="30" t="s">
        <v>43</v>
      </c>
      <c r="F25" s="25"/>
      <c r="G25" s="25"/>
      <c r="H25" s="25"/>
      <c r="I25" s="26"/>
      <c r="J25" s="28"/>
    </row>
    <row r="26" spans="1:10" ht="18" customHeight="1">
      <c r="A26" s="28" t="s">
        <v>34</v>
      </c>
      <c r="B26" s="29"/>
      <c r="C26" s="29"/>
      <c r="D26" s="29"/>
      <c r="E26" s="69" t="s">
        <v>122</v>
      </c>
      <c r="F26" s="25"/>
      <c r="G26" s="25"/>
      <c r="H26" s="25"/>
      <c r="I26" s="26"/>
      <c r="J26" s="28"/>
    </row>
    <row r="27" spans="1:10" ht="18" customHeight="1">
      <c r="A27" s="31" t="s">
        <v>118</v>
      </c>
      <c r="B27" s="29"/>
      <c r="C27" s="29"/>
      <c r="D27" s="29"/>
      <c r="E27" s="30" t="s">
        <v>44</v>
      </c>
      <c r="F27" s="25"/>
      <c r="G27" s="25"/>
      <c r="H27" s="25"/>
      <c r="I27" s="26"/>
      <c r="J27" s="28"/>
    </row>
    <row r="28" spans="1:10" ht="18" customHeight="1">
      <c r="A28" s="31" t="s">
        <v>119</v>
      </c>
      <c r="B28" s="29"/>
      <c r="C28" s="29"/>
      <c r="D28" s="29"/>
      <c r="E28" s="69" t="s">
        <v>123</v>
      </c>
      <c r="F28" s="25"/>
      <c r="G28" s="25"/>
      <c r="H28" s="25"/>
      <c r="I28" s="26"/>
      <c r="J28" s="28"/>
    </row>
    <row r="29" spans="1:10" ht="18" customHeight="1">
      <c r="A29" s="31" t="s">
        <v>120</v>
      </c>
      <c r="B29" s="29"/>
      <c r="C29" s="29"/>
      <c r="D29" s="29"/>
      <c r="E29" s="30" t="s">
        <v>45</v>
      </c>
      <c r="F29" s="25"/>
      <c r="G29" s="25"/>
      <c r="H29" s="25"/>
      <c r="I29" s="26"/>
      <c r="J29" s="28"/>
    </row>
    <row r="30" spans="1:10" ht="18" customHeight="1">
      <c r="A30" s="30" t="s">
        <v>40</v>
      </c>
      <c r="B30" s="29"/>
      <c r="C30" s="29"/>
      <c r="D30" s="29"/>
      <c r="E30" s="69" t="s">
        <v>149</v>
      </c>
      <c r="F30" s="25"/>
      <c r="G30" s="25"/>
      <c r="H30" s="25"/>
      <c r="I30" s="26"/>
      <c r="J30" s="28"/>
    </row>
    <row r="31" spans="1:10" ht="18" customHeight="1">
      <c r="A31" s="69" t="s">
        <v>125</v>
      </c>
      <c r="B31" s="29"/>
      <c r="C31" s="29"/>
      <c r="D31" s="29"/>
      <c r="E31" s="30" t="s">
        <v>46</v>
      </c>
      <c r="F31" s="25"/>
      <c r="G31" s="25"/>
      <c r="H31" s="25"/>
      <c r="I31" s="26"/>
      <c r="J31" s="28"/>
    </row>
    <row r="32" spans="1:10" ht="18" customHeight="1">
      <c r="A32" s="30" t="s">
        <v>41</v>
      </c>
      <c r="B32" s="29"/>
      <c r="C32" s="29"/>
      <c r="D32" s="29"/>
      <c r="E32" s="69" t="s">
        <v>124</v>
      </c>
      <c r="F32" s="25"/>
      <c r="G32" s="25"/>
      <c r="H32" s="25"/>
      <c r="I32" s="26"/>
      <c r="J32" s="28"/>
    </row>
    <row r="33" spans="1:10" ht="18" customHeight="1">
      <c r="A33" s="69" t="s">
        <v>148</v>
      </c>
      <c r="B33" s="29"/>
      <c r="C33" s="29"/>
      <c r="D33" s="29"/>
      <c r="F33" s="25"/>
      <c r="G33" s="25"/>
      <c r="H33" s="25"/>
      <c r="I33" s="26"/>
      <c r="J33" s="28"/>
    </row>
    <row r="34" spans="1:10" ht="18" customHeight="1">
      <c r="A34" s="32"/>
      <c r="B34" s="29"/>
      <c r="C34" s="29"/>
      <c r="D34" s="29"/>
      <c r="F34" s="25"/>
      <c r="G34" s="25"/>
      <c r="H34" s="25"/>
      <c r="I34" s="26"/>
      <c r="J34" s="28"/>
    </row>
    <row r="35" spans="1:10" ht="18" customHeight="1">
      <c r="A35" s="32"/>
      <c r="B35" s="29"/>
      <c r="C35" s="29"/>
      <c r="D35" s="29"/>
      <c r="F35" s="25"/>
      <c r="G35" s="25"/>
      <c r="H35" s="25"/>
      <c r="I35" s="26"/>
      <c r="J35" s="33"/>
    </row>
    <row r="36" spans="2:10" ht="18" customHeight="1">
      <c r="B36" s="29"/>
      <c r="C36" s="29"/>
      <c r="D36" s="29"/>
      <c r="F36" s="25"/>
      <c r="G36" s="25"/>
      <c r="H36" s="25"/>
      <c r="I36" s="26"/>
      <c r="J36" s="28"/>
    </row>
    <row r="37" spans="1:10" ht="18" customHeight="1">
      <c r="A37" s="30" t="s">
        <v>39</v>
      </c>
      <c r="B37" s="29"/>
      <c r="C37" s="29"/>
      <c r="D37" s="29"/>
      <c r="E37" s="34" t="s">
        <v>47</v>
      </c>
      <c r="F37" s="25"/>
      <c r="G37" s="25"/>
      <c r="H37" s="25"/>
      <c r="I37" s="26"/>
      <c r="J37" s="28"/>
    </row>
    <row r="38" spans="1:10" ht="18" customHeight="1">
      <c r="A38" s="31" t="s">
        <v>126</v>
      </c>
      <c r="B38" s="29"/>
      <c r="C38" s="29"/>
      <c r="D38" s="29"/>
      <c r="E38" s="71" t="s">
        <v>139</v>
      </c>
      <c r="F38" s="25"/>
      <c r="G38" s="25"/>
      <c r="H38" s="25"/>
      <c r="I38" s="26"/>
      <c r="J38" s="28"/>
    </row>
    <row r="39" spans="1:10" ht="18" customHeight="1">
      <c r="A39" s="31" t="s">
        <v>127</v>
      </c>
      <c r="B39" s="29"/>
      <c r="C39" s="29"/>
      <c r="D39" s="29"/>
      <c r="E39" s="35" t="s">
        <v>101</v>
      </c>
      <c r="F39" s="25"/>
      <c r="G39" s="25"/>
      <c r="H39" s="25"/>
      <c r="I39" s="26"/>
      <c r="J39" s="28"/>
    </row>
    <row r="40" spans="1:10" ht="18" customHeight="1">
      <c r="A40" s="31" t="s">
        <v>128</v>
      </c>
      <c r="B40" s="29"/>
      <c r="C40" s="29"/>
      <c r="D40" s="29"/>
      <c r="E40" s="38" t="s">
        <v>140</v>
      </c>
      <c r="F40" s="25"/>
      <c r="G40" s="25"/>
      <c r="H40" s="25"/>
      <c r="I40" s="26"/>
      <c r="J40" s="28"/>
    </row>
    <row r="41" spans="1:10" ht="18" customHeight="1">
      <c r="A41" s="31" t="s">
        <v>129</v>
      </c>
      <c r="B41" s="29"/>
      <c r="C41" s="29"/>
      <c r="D41" s="29"/>
      <c r="E41" s="35" t="s">
        <v>90</v>
      </c>
      <c r="F41" s="37"/>
      <c r="G41" s="25"/>
      <c r="H41" s="25"/>
      <c r="I41" s="26"/>
      <c r="J41" s="28"/>
    </row>
    <row r="42" spans="1:10" ht="18" customHeight="1">
      <c r="A42" s="70" t="s">
        <v>130</v>
      </c>
      <c r="B42" s="29"/>
      <c r="C42" s="29"/>
      <c r="D42" s="29"/>
      <c r="E42" s="38" t="s">
        <v>141</v>
      </c>
      <c r="F42" s="25"/>
      <c r="G42" s="25"/>
      <c r="H42" s="25"/>
      <c r="I42" s="26"/>
      <c r="J42" s="28"/>
    </row>
    <row r="43" spans="1:10" ht="18" customHeight="1">
      <c r="A43" s="31" t="s">
        <v>131</v>
      </c>
      <c r="B43" s="29"/>
      <c r="C43" s="29"/>
      <c r="D43" s="29"/>
      <c r="E43" s="35" t="s">
        <v>48</v>
      </c>
      <c r="F43" s="25"/>
      <c r="G43" s="25"/>
      <c r="H43" s="25"/>
      <c r="I43" s="26"/>
      <c r="J43" s="28"/>
    </row>
    <row r="44" spans="1:10" ht="18" customHeight="1">
      <c r="A44" s="31" t="s">
        <v>132</v>
      </c>
      <c r="B44" s="29"/>
      <c r="C44" s="29"/>
      <c r="D44" s="29"/>
      <c r="E44" s="38" t="s">
        <v>142</v>
      </c>
      <c r="F44" s="25"/>
      <c r="G44" s="25"/>
      <c r="H44" s="25"/>
      <c r="I44" s="26"/>
      <c r="J44" s="28"/>
    </row>
    <row r="45" spans="1:10" ht="18" customHeight="1">
      <c r="A45" s="31" t="s">
        <v>133</v>
      </c>
      <c r="B45" s="29"/>
      <c r="C45" s="29"/>
      <c r="D45" s="29"/>
      <c r="E45" s="35" t="s">
        <v>91</v>
      </c>
      <c r="F45" s="25"/>
      <c r="G45" s="25"/>
      <c r="H45" s="25"/>
      <c r="I45" s="26"/>
      <c r="J45" s="28"/>
    </row>
    <row r="46" spans="1:10" ht="18" customHeight="1">
      <c r="A46" s="31" t="s">
        <v>134</v>
      </c>
      <c r="B46" s="29"/>
      <c r="C46" s="29"/>
      <c r="D46" s="29"/>
      <c r="E46" s="38" t="s">
        <v>143</v>
      </c>
      <c r="F46" s="25"/>
      <c r="G46" s="25"/>
      <c r="H46" s="25"/>
      <c r="I46" s="26"/>
      <c r="J46" s="28"/>
    </row>
    <row r="47" spans="1:10" ht="18" customHeight="1">
      <c r="A47" s="31" t="s">
        <v>135</v>
      </c>
      <c r="B47" s="29"/>
      <c r="C47" s="29"/>
      <c r="D47" s="29"/>
      <c r="E47" s="38" t="s">
        <v>144</v>
      </c>
      <c r="F47" s="25"/>
      <c r="G47" s="25"/>
      <c r="H47" s="25"/>
      <c r="I47" s="26"/>
      <c r="J47" s="28"/>
    </row>
    <row r="48" spans="1:10" ht="18" customHeight="1">
      <c r="A48" s="69" t="s">
        <v>136</v>
      </c>
      <c r="B48" s="29"/>
      <c r="C48" s="29"/>
      <c r="D48" s="29"/>
      <c r="E48" s="38" t="s">
        <v>150</v>
      </c>
      <c r="F48" s="25"/>
      <c r="G48" s="25"/>
      <c r="H48" s="25"/>
      <c r="I48" s="26"/>
      <c r="J48" s="28"/>
    </row>
    <row r="49" spans="1:10" ht="18" customHeight="1">
      <c r="A49" s="69" t="s">
        <v>137</v>
      </c>
      <c r="B49" s="29"/>
      <c r="C49" s="29"/>
      <c r="D49" s="29"/>
      <c r="E49" s="38"/>
      <c r="F49" s="25"/>
      <c r="G49" s="25"/>
      <c r="H49" s="25"/>
      <c r="I49" s="26"/>
      <c r="J49" s="28"/>
    </row>
    <row r="50" spans="1:10" ht="18" customHeight="1">
      <c r="A50" s="69" t="s">
        <v>138</v>
      </c>
      <c r="B50" s="29"/>
      <c r="C50" s="29"/>
      <c r="D50" s="29"/>
      <c r="F50" s="25"/>
      <c r="G50" s="25"/>
      <c r="H50" s="25"/>
      <c r="I50" s="26"/>
      <c r="J50" s="28"/>
    </row>
    <row r="51" spans="2:10" ht="18" customHeight="1">
      <c r="B51" s="29"/>
      <c r="C51" s="29"/>
      <c r="D51" s="29"/>
      <c r="E51" s="36"/>
      <c r="F51" s="25"/>
      <c r="G51" s="25"/>
      <c r="H51" s="25"/>
      <c r="I51" s="26"/>
      <c r="J51" s="28"/>
    </row>
    <row r="52" spans="1:9" ht="18" customHeight="1" thickBot="1">
      <c r="A52" s="28" t="s">
        <v>53</v>
      </c>
      <c r="B52" s="28"/>
      <c r="C52" s="39"/>
      <c r="D52" s="28"/>
      <c r="E52" s="28"/>
      <c r="F52" s="28"/>
      <c r="G52" s="40"/>
      <c r="H52" s="40"/>
      <c r="I52" s="40"/>
    </row>
    <row r="53" spans="1:9" ht="18" customHeight="1" thickBot="1">
      <c r="A53" s="116" t="s">
        <v>31</v>
      </c>
      <c r="B53" s="117"/>
      <c r="C53" s="117"/>
      <c r="D53" s="117"/>
      <c r="E53" s="117"/>
      <c r="F53" s="117"/>
      <c r="G53" s="117"/>
      <c r="H53" s="118"/>
      <c r="I53" s="88" t="s">
        <v>32</v>
      </c>
    </row>
    <row r="54" spans="1:11" ht="18" customHeight="1">
      <c r="A54" s="85" t="s">
        <v>29</v>
      </c>
      <c r="B54" s="130" t="s">
        <v>56</v>
      </c>
      <c r="C54" s="131"/>
      <c r="D54" s="131"/>
      <c r="E54" s="131"/>
      <c r="F54" s="131"/>
      <c r="G54" s="131"/>
      <c r="H54" s="132"/>
      <c r="I54" s="87">
        <v>44859350</v>
      </c>
      <c r="J54" s="41"/>
      <c r="K54" s="41"/>
    </row>
    <row r="55" spans="1:11" s="73" customFormat="1" ht="18" customHeight="1">
      <c r="A55" s="122" t="s">
        <v>30</v>
      </c>
      <c r="B55" s="92" t="s">
        <v>36</v>
      </c>
      <c r="C55" s="93"/>
      <c r="D55" s="93"/>
      <c r="E55" s="93"/>
      <c r="F55" s="93"/>
      <c r="G55" s="93"/>
      <c r="H55" s="79"/>
      <c r="I55" s="75">
        <v>2460000</v>
      </c>
      <c r="J55" s="72"/>
      <c r="K55" s="72"/>
    </row>
    <row r="56" spans="1:11" s="73" customFormat="1" ht="18" customHeight="1">
      <c r="A56" s="122"/>
      <c r="B56" s="92" t="s">
        <v>62</v>
      </c>
      <c r="C56" s="93"/>
      <c r="D56" s="93"/>
      <c r="E56" s="93"/>
      <c r="F56" s="93"/>
      <c r="G56" s="93"/>
      <c r="H56" s="79"/>
      <c r="I56" s="75">
        <v>5136400</v>
      </c>
      <c r="J56" s="72"/>
      <c r="K56" s="72"/>
    </row>
    <row r="57" spans="1:11" s="73" customFormat="1" ht="18" customHeight="1">
      <c r="A57" s="122"/>
      <c r="B57" s="92" t="s">
        <v>64</v>
      </c>
      <c r="C57" s="93"/>
      <c r="D57" s="93"/>
      <c r="E57" s="93"/>
      <c r="F57" s="93"/>
      <c r="G57" s="93"/>
      <c r="H57" s="79"/>
      <c r="I57" s="75">
        <v>340000</v>
      </c>
      <c r="J57" s="72"/>
      <c r="K57" s="72"/>
    </row>
    <row r="58" spans="1:11" s="73" customFormat="1" ht="18" customHeight="1">
      <c r="A58" s="122"/>
      <c r="B58" s="92" t="s">
        <v>38</v>
      </c>
      <c r="C58" s="93"/>
      <c r="D58" s="93"/>
      <c r="E58" s="93"/>
      <c r="F58" s="93"/>
      <c r="G58" s="93"/>
      <c r="H58" s="79"/>
      <c r="I58" s="75">
        <v>1275000</v>
      </c>
      <c r="J58" s="72"/>
      <c r="K58" s="72"/>
    </row>
    <row r="59" spans="1:11" s="73" customFormat="1" ht="18" customHeight="1">
      <c r="A59" s="122"/>
      <c r="B59" s="92" t="s">
        <v>67</v>
      </c>
      <c r="C59" s="93"/>
      <c r="D59" s="93"/>
      <c r="E59" s="93"/>
      <c r="F59" s="93"/>
      <c r="G59" s="93"/>
      <c r="H59" s="79"/>
      <c r="I59" s="75">
        <v>96000</v>
      </c>
      <c r="J59" s="72"/>
      <c r="K59" s="72"/>
    </row>
    <row r="60" spans="1:11" ht="18" customHeight="1">
      <c r="A60" s="123" t="s">
        <v>27</v>
      </c>
      <c r="B60" s="80" t="s">
        <v>61</v>
      </c>
      <c r="C60" s="81"/>
      <c r="D60" s="81"/>
      <c r="E60" s="81"/>
      <c r="F60" s="81"/>
      <c r="G60" s="81"/>
      <c r="H60" s="82"/>
      <c r="I60" s="74">
        <v>2550000</v>
      </c>
      <c r="J60" s="41"/>
      <c r="K60" s="41"/>
    </row>
    <row r="61" spans="1:11" ht="18" customHeight="1">
      <c r="A61" s="123"/>
      <c r="B61" s="80" t="s">
        <v>54</v>
      </c>
      <c r="C61" s="81"/>
      <c r="D61" s="81"/>
      <c r="E61" s="81"/>
      <c r="F61" s="81"/>
      <c r="G61" s="81"/>
      <c r="H61" s="82"/>
      <c r="I61" s="74">
        <v>12120000</v>
      </c>
      <c r="J61" s="41"/>
      <c r="K61" s="41"/>
    </row>
    <row r="62" spans="1:11" ht="18" customHeight="1">
      <c r="A62" s="123"/>
      <c r="B62" s="80" t="s">
        <v>37</v>
      </c>
      <c r="C62" s="81"/>
      <c r="D62" s="81"/>
      <c r="E62" s="81"/>
      <c r="F62" s="81"/>
      <c r="G62" s="81"/>
      <c r="H62" s="82"/>
      <c r="I62" s="74">
        <v>992000</v>
      </c>
      <c r="J62" s="41"/>
      <c r="K62" s="41"/>
    </row>
    <row r="63" spans="1:11" ht="15.75" customHeight="1">
      <c r="A63" s="123"/>
      <c r="B63" s="124" t="s">
        <v>89</v>
      </c>
      <c r="C63" s="125"/>
      <c r="D63" s="125"/>
      <c r="E63" s="125"/>
      <c r="F63" s="125"/>
      <c r="G63" s="125"/>
      <c r="H63" s="126"/>
      <c r="I63" s="74">
        <v>5471250</v>
      </c>
      <c r="J63" s="41"/>
      <c r="K63" s="41"/>
    </row>
    <row r="64" spans="1:11" ht="18" customHeight="1">
      <c r="A64" s="123"/>
      <c r="B64" s="80" t="s">
        <v>69</v>
      </c>
      <c r="C64" s="81"/>
      <c r="D64" s="81"/>
      <c r="E64" s="81"/>
      <c r="F64" s="81"/>
      <c r="G64" s="81"/>
      <c r="H64" s="82"/>
      <c r="I64" s="74">
        <v>600000</v>
      </c>
      <c r="J64" s="42"/>
      <c r="K64" s="41"/>
    </row>
    <row r="65" spans="1:11" ht="18" customHeight="1" thickBot="1">
      <c r="A65" s="91"/>
      <c r="B65" s="127" t="s">
        <v>71</v>
      </c>
      <c r="C65" s="128"/>
      <c r="D65" s="128"/>
      <c r="E65" s="128"/>
      <c r="F65" s="128"/>
      <c r="G65" s="128"/>
      <c r="H65" s="129"/>
      <c r="I65" s="89">
        <v>600000</v>
      </c>
      <c r="J65" s="42"/>
      <c r="K65" s="41"/>
    </row>
    <row r="66" spans="1:9" ht="24.75" customHeight="1" thickBot="1">
      <c r="A66" s="116" t="s">
        <v>33</v>
      </c>
      <c r="B66" s="117"/>
      <c r="C66" s="117"/>
      <c r="D66" s="117"/>
      <c r="E66" s="117"/>
      <c r="F66" s="117"/>
      <c r="G66" s="117"/>
      <c r="H66" s="118"/>
      <c r="I66" s="90">
        <f>SUM(I54:I65)</f>
        <v>76500000</v>
      </c>
    </row>
    <row r="67" spans="4:11" ht="87" customHeight="1">
      <c r="D67" s="43"/>
      <c r="E67" s="43"/>
      <c r="F67" s="43"/>
      <c r="G67" s="43"/>
      <c r="H67" s="43"/>
      <c r="I67" s="43"/>
      <c r="J67" s="43"/>
      <c r="K67" s="43"/>
    </row>
    <row r="68" spans="1:11" ht="18" customHeight="1" thickBot="1">
      <c r="A68" s="68" t="s">
        <v>151</v>
      </c>
      <c r="B68" s="43"/>
      <c r="C68" s="43"/>
      <c r="D68" s="43"/>
      <c r="E68" s="43"/>
      <c r="F68" s="43"/>
      <c r="G68" s="43"/>
      <c r="H68" s="43"/>
      <c r="I68" s="43"/>
      <c r="J68" s="33"/>
      <c r="K68" s="43"/>
    </row>
    <row r="69" spans="1:11" ht="18" customHeight="1" thickBot="1">
      <c r="A69" s="86" t="s">
        <v>73</v>
      </c>
      <c r="B69" s="143" t="s">
        <v>75</v>
      </c>
      <c r="C69" s="143"/>
      <c r="D69" s="143"/>
      <c r="E69" s="143" t="s">
        <v>74</v>
      </c>
      <c r="F69" s="143"/>
      <c r="G69" s="143"/>
      <c r="H69" s="144"/>
      <c r="I69" s="88" t="s">
        <v>76</v>
      </c>
      <c r="J69" s="43"/>
      <c r="K69" s="43"/>
    </row>
    <row r="70" spans="1:11" ht="18" customHeight="1">
      <c r="A70" s="120" t="s">
        <v>109</v>
      </c>
      <c r="B70" s="145" t="s">
        <v>77</v>
      </c>
      <c r="C70" s="146"/>
      <c r="D70" s="147"/>
      <c r="E70" s="145" t="s">
        <v>55</v>
      </c>
      <c r="F70" s="146"/>
      <c r="G70" s="146"/>
      <c r="H70" s="148"/>
      <c r="I70" s="87">
        <v>12120000</v>
      </c>
      <c r="K70" s="43"/>
    </row>
    <row r="71" spans="1:9" ht="18" customHeight="1">
      <c r="A71" s="120"/>
      <c r="B71" s="109" t="s">
        <v>78</v>
      </c>
      <c r="C71" s="110"/>
      <c r="D71" s="111"/>
      <c r="E71" s="109" t="s">
        <v>57</v>
      </c>
      <c r="F71" s="110"/>
      <c r="G71" s="110"/>
      <c r="H71" s="115"/>
      <c r="I71" s="74">
        <v>44859350</v>
      </c>
    </row>
    <row r="72" spans="1:9" ht="18" customHeight="1">
      <c r="A72" s="120"/>
      <c r="B72" s="109" t="s">
        <v>79</v>
      </c>
      <c r="C72" s="110"/>
      <c r="D72" s="111"/>
      <c r="E72" s="109" t="s">
        <v>58</v>
      </c>
      <c r="F72" s="110"/>
      <c r="G72" s="110"/>
      <c r="H72" s="115"/>
      <c r="I72" s="74">
        <v>992000</v>
      </c>
    </row>
    <row r="73" spans="1:9" ht="18" customHeight="1">
      <c r="A73" s="121"/>
      <c r="B73" s="109" t="s">
        <v>80</v>
      </c>
      <c r="C73" s="110"/>
      <c r="D73" s="111"/>
      <c r="E73" s="109" t="s">
        <v>59</v>
      </c>
      <c r="F73" s="110"/>
      <c r="G73" s="110"/>
      <c r="H73" s="115"/>
      <c r="I73" s="74">
        <v>2460000</v>
      </c>
    </row>
    <row r="74" spans="1:9" ht="18" customHeight="1">
      <c r="A74" s="78" t="s">
        <v>108</v>
      </c>
      <c r="B74" s="45"/>
      <c r="C74" s="46"/>
      <c r="D74" s="47"/>
      <c r="E74" s="45"/>
      <c r="F74" s="46"/>
      <c r="G74" s="46"/>
      <c r="H74" s="77"/>
      <c r="I74" s="74">
        <f>SUM(I70:I73)</f>
        <v>60431350</v>
      </c>
    </row>
    <row r="75" spans="1:9" ht="18" customHeight="1">
      <c r="A75" s="119" t="s">
        <v>110</v>
      </c>
      <c r="B75" s="109" t="s">
        <v>81</v>
      </c>
      <c r="C75" s="110"/>
      <c r="D75" s="111"/>
      <c r="E75" s="109" t="s">
        <v>60</v>
      </c>
      <c r="F75" s="110"/>
      <c r="G75" s="110"/>
      <c r="H75" s="115"/>
      <c r="I75" s="74">
        <v>2550000</v>
      </c>
    </row>
    <row r="76" spans="1:9" ht="18" customHeight="1">
      <c r="A76" s="120"/>
      <c r="B76" s="109" t="s">
        <v>82</v>
      </c>
      <c r="C76" s="110"/>
      <c r="D76" s="111"/>
      <c r="E76" s="109" t="s">
        <v>63</v>
      </c>
      <c r="F76" s="110"/>
      <c r="G76" s="110"/>
      <c r="H76" s="115"/>
      <c r="I76" s="74">
        <v>5136400</v>
      </c>
    </row>
    <row r="77" spans="1:9" ht="18" customHeight="1">
      <c r="A77" s="120"/>
      <c r="B77" s="109" t="s">
        <v>83</v>
      </c>
      <c r="C77" s="110"/>
      <c r="D77" s="111"/>
      <c r="E77" s="109" t="s">
        <v>65</v>
      </c>
      <c r="F77" s="110"/>
      <c r="G77" s="110"/>
      <c r="H77" s="115"/>
      <c r="I77" s="74">
        <v>340000</v>
      </c>
    </row>
    <row r="78" spans="1:9" ht="18" customHeight="1">
      <c r="A78" s="120"/>
      <c r="B78" s="109" t="s">
        <v>84</v>
      </c>
      <c r="C78" s="110"/>
      <c r="D78" s="111"/>
      <c r="E78" s="109" t="s">
        <v>66</v>
      </c>
      <c r="F78" s="110"/>
      <c r="G78" s="110"/>
      <c r="H78" s="115"/>
      <c r="I78" s="74">
        <v>1275000</v>
      </c>
    </row>
    <row r="79" spans="1:9" ht="18" customHeight="1">
      <c r="A79" s="120"/>
      <c r="B79" s="109" t="s">
        <v>85</v>
      </c>
      <c r="C79" s="110"/>
      <c r="D79" s="111"/>
      <c r="E79" s="109" t="s">
        <v>68</v>
      </c>
      <c r="F79" s="110"/>
      <c r="G79" s="110"/>
      <c r="H79" s="115"/>
      <c r="I79" s="74">
        <v>96000</v>
      </c>
    </row>
    <row r="80" spans="1:10" ht="18" customHeight="1">
      <c r="A80" s="121"/>
      <c r="B80" s="109" t="s">
        <v>86</v>
      </c>
      <c r="C80" s="110"/>
      <c r="D80" s="111"/>
      <c r="E80" s="112" t="s">
        <v>115</v>
      </c>
      <c r="F80" s="113"/>
      <c r="G80" s="113"/>
      <c r="H80" s="114"/>
      <c r="I80" s="74">
        <v>5471250</v>
      </c>
      <c r="J80" s="33"/>
    </row>
    <row r="81" spans="1:9" ht="18" customHeight="1">
      <c r="A81" s="78" t="s">
        <v>107</v>
      </c>
      <c r="B81" s="45"/>
      <c r="C81" s="46"/>
      <c r="D81" s="47"/>
      <c r="E81" s="48"/>
      <c r="F81" s="49"/>
      <c r="G81" s="49"/>
      <c r="H81" s="83"/>
      <c r="I81" s="74">
        <f>SUM(I75:I80)</f>
        <v>14868650</v>
      </c>
    </row>
    <row r="82" spans="1:9" ht="18" customHeight="1">
      <c r="A82" s="84" t="s">
        <v>112</v>
      </c>
      <c r="B82" s="109" t="s">
        <v>87</v>
      </c>
      <c r="C82" s="110"/>
      <c r="D82" s="111"/>
      <c r="E82" s="109" t="s">
        <v>70</v>
      </c>
      <c r="F82" s="110"/>
      <c r="G82" s="110"/>
      <c r="H82" s="115"/>
      <c r="I82" s="74">
        <v>600000</v>
      </c>
    </row>
    <row r="83" spans="1:9" ht="18" customHeight="1" thickBot="1">
      <c r="A83" s="76" t="s">
        <v>113</v>
      </c>
      <c r="B83" s="102" t="s">
        <v>88</v>
      </c>
      <c r="C83" s="103"/>
      <c r="D83" s="104"/>
      <c r="E83" s="102" t="s">
        <v>72</v>
      </c>
      <c r="F83" s="103"/>
      <c r="G83" s="103"/>
      <c r="H83" s="105"/>
      <c r="I83" s="89">
        <v>600000</v>
      </c>
    </row>
    <row r="84" spans="1:9" ht="18" customHeight="1" thickBot="1">
      <c r="A84" s="106" t="s">
        <v>114</v>
      </c>
      <c r="B84" s="107"/>
      <c r="C84" s="107"/>
      <c r="D84" s="107"/>
      <c r="E84" s="107"/>
      <c r="F84" s="107"/>
      <c r="G84" s="107"/>
      <c r="H84" s="108"/>
      <c r="I84" s="90">
        <f>I74+I81+I82+I83</f>
        <v>76500000</v>
      </c>
    </row>
    <row r="85" spans="1:3" ht="18" customHeight="1">
      <c r="A85" s="44" t="s">
        <v>52</v>
      </c>
      <c r="B85" s="43"/>
      <c r="C85" s="43"/>
    </row>
    <row r="86" spans="1:3" ht="18" customHeight="1">
      <c r="A86" s="44" t="s">
        <v>145</v>
      </c>
      <c r="B86" s="43"/>
      <c r="C86" s="43"/>
    </row>
    <row r="87" spans="1:3" ht="18" customHeight="1">
      <c r="A87" s="44" t="s">
        <v>146</v>
      </c>
      <c r="B87" s="43"/>
      <c r="C87" s="43"/>
    </row>
  </sheetData>
  <mergeCells count="50">
    <mergeCell ref="B69:D69"/>
    <mergeCell ref="E69:H69"/>
    <mergeCell ref="A70:A73"/>
    <mergeCell ref="B70:D70"/>
    <mergeCell ref="E70:H70"/>
    <mergeCell ref="B71:D71"/>
    <mergeCell ref="E71:H71"/>
    <mergeCell ref="B72:D72"/>
    <mergeCell ref="E72:H72"/>
    <mergeCell ref="A53:H53"/>
    <mergeCell ref="A3:J3"/>
    <mergeCell ref="A4:A5"/>
    <mergeCell ref="B4:D4"/>
    <mergeCell ref="E4:H4"/>
    <mergeCell ref="J4:J5"/>
    <mergeCell ref="B54:H54"/>
    <mergeCell ref="B55:H55"/>
    <mergeCell ref="B56:H56"/>
    <mergeCell ref="B57:H57"/>
    <mergeCell ref="A55:A59"/>
    <mergeCell ref="A60:A65"/>
    <mergeCell ref="B58:H58"/>
    <mergeCell ref="B59:H59"/>
    <mergeCell ref="B60:H60"/>
    <mergeCell ref="B62:H62"/>
    <mergeCell ref="B63:H63"/>
    <mergeCell ref="B64:H64"/>
    <mergeCell ref="B61:H61"/>
    <mergeCell ref="B65:H65"/>
    <mergeCell ref="A66:H66"/>
    <mergeCell ref="B73:D73"/>
    <mergeCell ref="E73:H73"/>
    <mergeCell ref="A75:A80"/>
    <mergeCell ref="B75:D75"/>
    <mergeCell ref="E75:H75"/>
    <mergeCell ref="B76:D76"/>
    <mergeCell ref="E76:H76"/>
    <mergeCell ref="B77:D77"/>
    <mergeCell ref="E77:H77"/>
    <mergeCell ref="B78:D78"/>
    <mergeCell ref="E78:H78"/>
    <mergeCell ref="B79:D79"/>
    <mergeCell ref="E79:H79"/>
    <mergeCell ref="B83:D83"/>
    <mergeCell ref="E83:H83"/>
    <mergeCell ref="A84:H84"/>
    <mergeCell ref="B80:D80"/>
    <mergeCell ref="E80:H80"/>
    <mergeCell ref="B82:D82"/>
    <mergeCell ref="E82:H82"/>
  </mergeCells>
  <printOptions/>
  <pageMargins left="0.984251968503937" right="0.3937007874015748" top="0.56" bottom="0.2362204724409449" header="0.15748031496062992" footer="0.236220472440944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3" sqref="A3:K5"/>
    </sheetView>
  </sheetViews>
  <sheetFormatPr defaultColWidth="9.00390625" defaultRowHeight="16.5"/>
  <sheetData>
    <row r="2" ht="20.25">
      <c r="A2" s="4"/>
    </row>
    <row r="3" ht="21">
      <c r="A3" s="1" t="s">
        <v>49</v>
      </c>
    </row>
    <row r="4" ht="21">
      <c r="A4" s="5" t="s">
        <v>50</v>
      </c>
    </row>
    <row r="5" ht="21">
      <c r="A5" s="5" t="s">
        <v>51</v>
      </c>
    </row>
    <row r="6" ht="18.75">
      <c r="A6" s="2"/>
    </row>
    <row r="7" ht="19.5">
      <c r="A7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30146</dc:creator>
  <cp:keywords/>
  <dc:description/>
  <cp:lastModifiedBy>derli</cp:lastModifiedBy>
  <cp:lastPrinted>2006-06-05T03:38:27Z</cp:lastPrinted>
  <dcterms:created xsi:type="dcterms:W3CDTF">2003-07-15T07:29:27Z</dcterms:created>
  <dcterms:modified xsi:type="dcterms:W3CDTF">2006-06-05T03:38:52Z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